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25" windowWidth="10005" windowHeight="11280" tabRatio="603"/>
  </bookViews>
  <sheets>
    <sheet name="INDEX" sheetId="1" r:id="rId1"/>
    <sheet name="National Summary" sheetId="2" r:id="rId2"/>
    <sheet name="Metallic Minerals 2016" sheetId="3" r:id="rId3"/>
    <sheet name="Coal" sheetId="4" r:id="rId4"/>
    <sheet name="2016 By Commodity" sheetId="11" r:id="rId5"/>
    <sheet name="2016 By Region" sheetId="10" r:id="rId6"/>
  </sheets>
  <definedNames>
    <definedName name="_xlnm._FilterDatabase" localSheetId="4" hidden="1">'2016 By Commodity'!$A$5:$D$154</definedName>
    <definedName name="_xlnm._FilterDatabase" localSheetId="5" hidden="1">'2016 By Region'!$A$9:$D$143</definedName>
    <definedName name="_xlnm.Print_Area" localSheetId="2">'Metallic Minerals 2016'!$A$3:$F$33</definedName>
  </definedNames>
  <calcPr calcId="145621"/>
</workbook>
</file>

<file path=xl/calcChain.xml><?xml version="1.0" encoding="utf-8"?>
<calcChain xmlns="http://schemas.openxmlformats.org/spreadsheetml/2006/main">
  <c r="D44" i="2" l="1"/>
  <c r="E7" i="4" l="1"/>
  <c r="H7" i="4"/>
  <c r="H8" i="4" s="1"/>
  <c r="C8" i="4"/>
  <c r="E8" i="4"/>
  <c r="F8" i="4"/>
  <c r="G8" i="4"/>
  <c r="E10" i="4"/>
  <c r="E11" i="4"/>
  <c r="H11" i="4"/>
  <c r="E12" i="4"/>
  <c r="H12" i="4"/>
  <c r="E13" i="4"/>
  <c r="H13" i="4"/>
  <c r="B14" i="4"/>
  <c r="B16" i="4" s="1"/>
  <c r="C16" i="4"/>
  <c r="D14" i="4"/>
  <c r="D16" i="4" s="1"/>
  <c r="G14" i="4"/>
  <c r="H14" i="4" l="1"/>
  <c r="G16" i="4"/>
  <c r="E16" i="4"/>
  <c r="D23" i="3"/>
  <c r="D31" i="3"/>
  <c r="C23" i="3"/>
  <c r="D17" i="3"/>
  <c r="C17" i="3"/>
  <c r="F23" i="3"/>
  <c r="F31" i="3" s="1"/>
  <c r="E23" i="3"/>
  <c r="F17" i="3"/>
  <c r="E17" i="3"/>
  <c r="C30" i="3" l="1"/>
  <c r="E30" i="3"/>
</calcChain>
</file>

<file path=xl/sharedStrings.xml><?xml version="1.0" encoding="utf-8"?>
<sst xmlns="http://schemas.openxmlformats.org/spreadsheetml/2006/main" count="505" uniqueCount="122">
  <si>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</si>
  <si>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</si>
  <si>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</si>
  <si>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</si>
  <si>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</si>
  <si>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</si>
  <si>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</si>
  <si>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</si>
  <si>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</si>
  <si>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</si>
  <si>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</si>
  <si>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</si>
  <si>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</si>
  <si>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</si>
  <si>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</si>
  <si>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</si>
  <si>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</si>
  <si>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</si>
  <si>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</si>
  <si>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</si>
  <si>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and marl for cement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</si>
  <si>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</si>
  <si>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</si>
  <si>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</si>
  <si>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</si>
  <si>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</si>
  <si>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</si>
  <si>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Clay for brick, tiles etc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</si>
  <si>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</si>
  <si>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</si>
  <si>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</si>
  <si>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</si>
  <si>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</si>
  <si>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</si>
  <si>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</si>
  <si>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</si>
  <si>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</si>
  <si>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Diatomite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</si>
  <si>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</si>
  <si>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</si>
  <si>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</si>
  <si>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</si>
  <si>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</si>
  <si>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</si>
  <si>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</si>
  <si>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</si>
  <si>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</si>
  <si>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</si>
  <si>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Placer Tasman </t>
  </si>
  <si>
    <t xml:space="preserve">Waihi    </t>
  </si>
  <si>
    <t xml:space="preserve">Macraes mine    </t>
  </si>
  <si>
    <t xml:space="preserve">Other      </t>
  </si>
  <si>
    <t>Ironsand</t>
  </si>
  <si>
    <t>(Quantity in Tonnes)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</si>
  <si>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</si>
  <si>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</si>
  <si>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</si>
  <si>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</si>
  <si>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</si>
  <si>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</si>
  <si>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</si>
  <si>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</si>
  <si>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</si>
  <si>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</si>
  <si>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</si>
  <si>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</si>
  <si>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</si>
  <si>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</si>
  <si>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</si>
  <si>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</si>
  <si>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</si>
  <si>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REGION</t>
  </si>
  <si>
    <t>MINERAL COMMODITY</t>
  </si>
  <si>
    <t>Northland</t>
  </si>
  <si>
    <t>Auckland</t>
  </si>
  <si>
    <t>Building and Dimension stone</t>
  </si>
  <si>
    <t>Bay of Plenty</t>
  </si>
  <si>
    <t>Gisborne</t>
  </si>
  <si>
    <t>Taranaki</t>
  </si>
  <si>
    <t>Hawkes Bay</t>
  </si>
  <si>
    <t>Wellington</t>
  </si>
  <si>
    <t>Nelson/Tasman</t>
  </si>
  <si>
    <t>Marlborough</t>
  </si>
  <si>
    <t>Other hard rock (includes Globe Progress)</t>
  </si>
  <si>
    <t>Amorphous Silica</t>
  </si>
  <si>
    <t>Figures are for a calendar year</t>
  </si>
  <si>
    <t>NEW ZEALAND ANNUAL PRODUCTION STATISTICS - ALL COMMODITIES</t>
  </si>
  <si>
    <t>NEW ZEALAND INDUSTRIAL MINERAL PRODUCTION BY REGION</t>
  </si>
  <si>
    <t>NEW ZEALAND COAL PRODUCTION  BY MINING METHOD, RANK AND REGION (kt)</t>
  </si>
  <si>
    <t>Underground</t>
  </si>
  <si>
    <t>-</t>
  </si>
  <si>
    <t>withheld</t>
  </si>
  <si>
    <t>Manawatu/Wanganui</t>
  </si>
  <si>
    <t>(kilotonnes)</t>
  </si>
  <si>
    <t xml:space="preserve">Grand Total (NZ) 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</si>
  <si>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</si>
  <si>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</si>
  <si>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</si>
  <si>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</si>
  <si>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</si>
  <si>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</si>
  <si>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</si>
  <si>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</si>
  <si>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</si>
  <si>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</si>
  <si>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Ironsand Production </t>
    </r>
    <r>
      <rPr>
        <b/>
        <i/>
        <u/>
        <sz val="12"/>
        <rFont val="Calibri"/>
        <family val="2"/>
        <scheme val="minor"/>
      </rPr>
      <t>(tonnes)</t>
    </r>
    <r>
      <rPr>
        <b/>
        <sz val="12"/>
        <rFont val="Calibri"/>
        <family val="2"/>
        <scheme val="minor"/>
      </rPr>
      <t xml:space="preserve"> and Values ($)*</t>
    </r>
  </si>
  <si>
    <r>
      <t xml:space="preserve">Total </t>
    </r>
    <r>
      <rPr>
        <b/>
        <i/>
        <u/>
        <sz val="12"/>
        <rFont val="Calibri"/>
        <family val="2"/>
        <scheme val="minor"/>
      </rPr>
      <t>Tonnage</t>
    </r>
    <r>
      <rPr>
        <b/>
        <sz val="12"/>
        <rFont val="Calibri"/>
        <family val="2"/>
        <scheme val="minor"/>
      </rPr>
      <t xml:space="preserve"> Produced</t>
    </r>
  </si>
  <si>
    <t>NZP&amp;M collects aggregate production for all quarries that have a permit for Crown-owned minerals that account for approximately half of all quarries in New Zealand.</t>
  </si>
  <si>
    <t>Some regional information for Aggregates has been withheld to avoid identification of individual production figures</t>
  </si>
  <si>
    <t>Index - 2016 New Zealand Coal, Industrial Minerals and Metallic Minerals Production Survey</t>
  </si>
  <si>
    <t>2016 By Region</t>
  </si>
  <si>
    <t>2016 By Commodity</t>
  </si>
  <si>
    <t>Coal production figures are taken from the Energy New Zealand publication 2017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</si>
  <si>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</si>
  <si>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</si>
  <si>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</si>
  <si>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</si>
  <si>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 xml:space="preserve">NZP&amp;M collects aggregate production for all quarries that have a permit for Crown-owned minerals that account for approximately half of all quarries in New Zealand. </t>
  </si>
  <si>
    <t>NZP&amp;M surveys all other aggregate producers but they are not statutorily required to supply their production figures. The percentage of respondents for 2016 was 64.5%.</t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</si>
  <si>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dollar values for ironsand production are not supplied</t>
    </r>
  </si>
  <si>
    <t>(Quanity in Kgs)</t>
  </si>
  <si>
    <t>NZP&amp;M surveys all other aggregate producers but they are not statutorily required to supply their production figures. The percentage of respondents for 2016 was 64.5% (629 respondents out of 975 quarries surveyed).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</si>
</sst>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;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_-* #,##0.000_-;\-* #,##0.000_-;_-* &quot;-&quot;???_-;_-@_-"/>
    <numFmt numFmtId="167" formatCode="&quot;$&quot;#,##0.00"/>
    <numFmt numFmtId="168" formatCode="0_ ;\-0\ "/>
    <numFmt numFmtId="169" formatCode="0.0000"/>
    <numFmt numFmtId="170" formatCode="#,##0_ ;\-#,##0\ "/>
    <numFmt numFmtId="171" formatCode="#,##0.00_ ;\-#,##0.00\ "/>
    <numFmt numFmtId="172" formatCode="[$$-1409]#,##0.00"/>
    <numFmt numFmtId="173" formatCode="0.0"/>
    <numFmt numFmtId="174" formatCode="_-* #,##0_-;\-* #,##0_-;_-* &quot;-&quot;??_-;_-@_-"/>
  </numFmts>
  <fonts count="3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  <xf numFmtId="0" fontId="8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2" fillId="0" borderId="0">
      <alignment vertical="top"/>
    </xf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5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16" fillId="3" borderId="0" xfId="0" applyFont="1" applyFill="1" applyBorder="1"/>
    <xf numFmtId="0" fontId="15" fillId="3" borderId="0" xfId="2" applyNumberFormat="1" applyFont="1" applyFill="1" applyBorder="1"/>
    <xf numFmtId="0" fontId="15" fillId="3" borderId="0" xfId="2" applyNumberFormat="1" applyFont="1" applyFill="1" applyBorder="1" applyAlignment="1">
      <alignment horizontal="right"/>
    </xf>
    <xf numFmtId="0" fontId="15" fillId="3" borderId="0" xfId="0" applyFont="1" applyFill="1" applyBorder="1"/>
    <xf numFmtId="44" fontId="15" fillId="3" borderId="0" xfId="2" applyFont="1" applyFill="1" applyBorder="1" applyAlignment="1">
      <alignment horizontal="right"/>
    </xf>
    <xf numFmtId="4" fontId="15" fillId="3" borderId="0" xfId="2" applyNumberFormat="1" applyFont="1" applyFill="1" applyBorder="1" applyAlignment="1">
      <alignment horizontal="right"/>
    </xf>
    <xf numFmtId="44" fontId="16" fillId="3" borderId="0" xfId="2" applyFont="1" applyFill="1" applyBorder="1" applyAlignment="1">
      <alignment horizontal="right"/>
    </xf>
    <xf numFmtId="4" fontId="16" fillId="3" borderId="0" xfId="2" applyNumberFormat="1" applyFont="1" applyFill="1" applyBorder="1" applyAlignment="1">
      <alignment horizontal="right"/>
    </xf>
    <xf numFmtId="0" fontId="23" fillId="4" borderId="0" xfId="0" applyFont="1" applyFill="1" applyBorder="1"/>
    <xf numFmtId="170" fontId="15" fillId="4" borderId="0" xfId="2" applyNumberFormat="1" applyFont="1" applyFill="1" applyBorder="1" applyAlignment="1">
      <alignment horizontal="right"/>
    </xf>
    <xf numFmtId="164" fontId="15" fillId="4" borderId="0" xfId="2" applyNumberFormat="1" applyFont="1" applyFill="1" applyBorder="1" applyAlignment="1">
      <alignment horizontal="right"/>
    </xf>
    <xf numFmtId="0" fontId="14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28" fillId="3" borderId="0" xfId="0" applyFont="1" applyFill="1" applyBorder="1"/>
    <xf numFmtId="0" fontId="15" fillId="4" borderId="0" xfId="0" applyFont="1" applyFill="1" applyBorder="1"/>
    <xf numFmtId="171" fontId="15" fillId="4" borderId="0" xfId="2" applyNumberFormat="1" applyFont="1" applyFill="1" applyBorder="1" applyAlignment="1"/>
    <xf numFmtId="44" fontId="15" fillId="4" borderId="0" xfId="2" applyFont="1" applyFill="1" applyBorder="1" applyAlignment="1"/>
    <xf numFmtId="5" fontId="15" fillId="4" borderId="0" xfId="2" applyNumberFormat="1" applyFont="1" applyFill="1" applyBorder="1" applyAlignment="1"/>
    <xf numFmtId="3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3" fontId="15" fillId="4" borderId="0" xfId="0" applyNumberFormat="1" applyFont="1" applyFill="1" applyBorder="1" applyAlignment="1">
      <alignment horizontal="right"/>
    </xf>
    <xf numFmtId="164" fontId="28" fillId="4" borderId="0" xfId="0" applyNumberFormat="1" applyFont="1" applyFill="1" applyBorder="1" applyAlignment="1">
      <alignment horizontal="right"/>
    </xf>
    <xf numFmtId="4" fontId="15" fillId="3" borderId="0" xfId="0" applyNumberFormat="1" applyFont="1" applyFill="1" applyBorder="1" applyAlignment="1"/>
    <xf numFmtId="0" fontId="15" fillId="3" borderId="0" xfId="0" applyFont="1" applyFill="1" applyBorder="1" applyAlignment="1"/>
    <xf numFmtId="5" fontId="15" fillId="3" borderId="0" xfId="0" applyNumberFormat="1" applyFont="1" applyFill="1" applyBorder="1" applyAlignment="1"/>
    <xf numFmtId="0" fontId="25" fillId="6" borderId="0" xfId="0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right"/>
    </xf>
    <xf numFmtId="172" fontId="25" fillId="4" borderId="0" xfId="0" applyNumberFormat="1" applyFont="1" applyFill="1" applyAlignment="1">
      <alignment horizontal="right" vertical="top"/>
    </xf>
    <xf numFmtId="0" fontId="13" fillId="5" borderId="0" xfId="0" applyFont="1" applyFill="1" applyBorder="1" applyAlignment="1">
      <alignment horizontal="left"/>
    </xf>
    <xf numFmtId="4" fontId="13" fillId="5" borderId="0" xfId="0" applyNumberFormat="1" applyFont="1" applyFill="1" applyBorder="1" applyAlignment="1">
      <alignment horizontal="right"/>
    </xf>
    <xf numFmtId="0" fontId="14" fillId="5" borderId="0" xfId="0" applyFont="1" applyFill="1" applyBorder="1" applyAlignment="1">
      <alignment horizontal="left"/>
    </xf>
    <xf numFmtId="4" fontId="14" fillId="5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7" fillId="3" borderId="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center"/>
    </xf>
    <xf numFmtId="0" fontId="17" fillId="3" borderId="0" xfId="1" applyNumberFormat="1" applyFont="1" applyFill="1" applyBorder="1" applyAlignment="1">
      <alignment horizontal="right"/>
    </xf>
    <xf numFmtId="43" fontId="17" fillId="5" borderId="0" xfId="1" applyFont="1" applyFill="1" applyBorder="1" applyAlignment="1">
      <alignment horizontal="right"/>
    </xf>
    <xf numFmtId="167" fontId="17" fillId="5" borderId="0" xfId="0" applyNumberFormat="1" applyFont="1" applyFill="1" applyBorder="1" applyAlignment="1">
      <alignment horizontal="right"/>
    </xf>
    <xf numFmtId="0" fontId="18" fillId="5" borderId="0" xfId="0" applyFont="1" applyFill="1" applyBorder="1" applyAlignment="1">
      <alignment horizontal="center"/>
    </xf>
    <xf numFmtId="3" fontId="25" fillId="4" borderId="0" xfId="0" applyNumberFormat="1" applyFont="1" applyFill="1" applyAlignment="1">
      <alignment horizontal="right" vertical="top"/>
    </xf>
    <xf numFmtId="0" fontId="15" fillId="3" borderId="0" xfId="15" applyFont="1" applyFill="1" applyBorder="1"/>
    <xf numFmtId="0" fontId="15" fillId="3" borderId="0" xfId="15" applyFont="1" applyFill="1" applyBorder="1" applyAlignment="1">
      <alignment horizontal="right"/>
    </xf>
    <xf numFmtId="3" fontId="15" fillId="3" borderId="0" xfId="15" applyNumberFormat="1" applyFont="1" applyFill="1" applyBorder="1" applyAlignment="1">
      <alignment horizontal="right"/>
    </xf>
    <xf numFmtId="0" fontId="15" fillId="3" borderId="5" xfId="15" applyFont="1" applyFill="1" applyBorder="1" applyAlignment="1">
      <alignment horizontal="right"/>
    </xf>
    <xf numFmtId="0" fontId="28" fillId="3" borderId="0" xfId="15" applyFont="1" applyFill="1" applyBorder="1"/>
    <xf numFmtId="0" fontId="28" fillId="3" borderId="0" xfId="15" applyFont="1" applyFill="1" applyBorder="1" applyAlignment="1">
      <alignment horizontal="right"/>
    </xf>
    <xf numFmtId="3" fontId="28" fillId="3" borderId="0" xfId="15" applyNumberFormat="1" applyFont="1" applyFill="1" applyBorder="1" applyAlignment="1">
      <alignment horizontal="right"/>
    </xf>
    <xf numFmtId="0" fontId="16" fillId="3" borderId="0" xfId="15" applyFont="1" applyFill="1" applyBorder="1" applyAlignment="1">
      <alignment horizontal="right"/>
    </xf>
    <xf numFmtId="0" fontId="28" fillId="3" borderId="5" xfId="15" applyFont="1" applyFill="1" applyBorder="1" applyAlignment="1">
      <alignment horizontal="right"/>
    </xf>
    <xf numFmtId="0" fontId="15" fillId="4" borderId="3" xfId="15" applyFont="1" applyFill="1" applyBorder="1"/>
    <xf numFmtId="0" fontId="16" fillId="7" borderId="0" xfId="15" applyNumberFormat="1" applyFont="1" applyFill="1" applyBorder="1" applyAlignment="1">
      <alignment horizontal="center" vertical="center" wrapText="1"/>
    </xf>
    <xf numFmtId="173" fontId="16" fillId="7" borderId="0" xfId="15" applyNumberFormat="1" applyFont="1" applyFill="1" applyBorder="1" applyAlignment="1">
      <alignment horizontal="center" vertical="center" wrapText="1"/>
    </xf>
    <xf numFmtId="173" fontId="15" fillId="7" borderId="6" xfId="15" applyNumberFormat="1" applyFont="1" applyFill="1" applyBorder="1" applyAlignment="1">
      <alignment horizontal="center"/>
    </xf>
    <xf numFmtId="0" fontId="15" fillId="4" borderId="0" xfId="15" applyFont="1" applyFill="1" applyBorder="1"/>
    <xf numFmtId="173" fontId="15" fillId="7" borderId="0" xfId="15" applyNumberFormat="1" applyFont="1" applyFill="1" applyBorder="1" applyAlignment="1">
      <alignment horizontal="center"/>
    </xf>
    <xf numFmtId="173" fontId="15" fillId="4" borderId="0" xfId="15" applyNumberFormat="1" applyFont="1" applyFill="1" applyBorder="1" applyAlignment="1">
      <alignment horizontal="center"/>
    </xf>
    <xf numFmtId="0" fontId="18" fillId="8" borderId="0" xfId="0" applyFont="1" applyFill="1"/>
    <xf numFmtId="0" fontId="18" fillId="8" borderId="0" xfId="0" applyFont="1" applyFill="1" applyBorder="1"/>
    <xf numFmtId="0" fontId="17" fillId="8" borderId="0" xfId="0" applyFont="1" applyFill="1"/>
    <xf numFmtId="0" fontId="17" fillId="9" borderId="0" xfId="0" applyFont="1" applyFill="1" applyBorder="1"/>
    <xf numFmtId="0" fontId="18" fillId="9" borderId="0" xfId="0" applyFont="1" applyFill="1" applyBorder="1"/>
    <xf numFmtId="0" fontId="16" fillId="9" borderId="0" xfId="0" applyFont="1" applyFill="1" applyBorder="1"/>
    <xf numFmtId="0" fontId="16" fillId="9" borderId="0" xfId="0" applyFont="1" applyFill="1"/>
    <xf numFmtId="44" fontId="16" fillId="9" borderId="0" xfId="0" applyNumberFormat="1" applyFont="1" applyFill="1" applyBorder="1"/>
    <xf numFmtId="44" fontId="15" fillId="9" borderId="0" xfId="2" applyFont="1" applyFill="1" applyBorder="1" applyAlignment="1">
      <alignment horizontal="center"/>
    </xf>
    <xf numFmtId="3" fontId="15" fillId="9" borderId="0" xfId="0" applyNumberFormat="1" applyFont="1" applyFill="1" applyBorder="1" applyAlignment="1">
      <alignment horizontal="center"/>
    </xf>
    <xf numFmtId="44" fontId="16" fillId="9" borderId="0" xfId="0" applyNumberFormat="1" applyFont="1" applyFill="1"/>
    <xf numFmtId="3" fontId="16" fillId="9" borderId="0" xfId="4" applyNumberFormat="1" applyFont="1" applyFill="1" applyBorder="1" applyAlignment="1">
      <alignment horizontal="right"/>
    </xf>
    <xf numFmtId="0" fontId="16" fillId="9" borderId="0" xfId="0" applyNumberFormat="1" applyFont="1" applyFill="1"/>
    <xf numFmtId="3" fontId="16" fillId="9" borderId="0" xfId="11" applyNumberFormat="1" applyFont="1" applyFill="1" applyBorder="1" applyAlignment="1">
      <alignment horizontal="right" vertical="top"/>
    </xf>
    <xf numFmtId="8" fontId="16" fillId="9" borderId="0" xfId="0" applyNumberFormat="1" applyFont="1" applyFill="1"/>
    <xf numFmtId="10" fontId="16" fillId="9" borderId="0" xfId="17" applyNumberFormat="1" applyFont="1" applyFill="1"/>
    <xf numFmtId="44" fontId="15" fillId="9" borderId="0" xfId="2" applyFont="1" applyFill="1" applyBorder="1"/>
    <xf numFmtId="41" fontId="16" fillId="9" borderId="0" xfId="0" applyNumberFormat="1" applyFont="1" applyFill="1"/>
    <xf numFmtId="3" fontId="16" fillId="9" borderId="0" xfId="0" applyNumberFormat="1" applyFont="1" applyFill="1" applyBorder="1"/>
    <xf numFmtId="44" fontId="16" fillId="9" borderId="0" xfId="2" applyFont="1" applyFill="1" applyBorder="1"/>
    <xf numFmtId="4" fontId="16" fillId="9" borderId="0" xfId="2" applyNumberFormat="1" applyFont="1" applyFill="1" applyBorder="1"/>
    <xf numFmtId="44" fontId="16" fillId="9" borderId="0" xfId="2" applyFont="1" applyFill="1"/>
    <xf numFmtId="172" fontId="23" fillId="9" borderId="0" xfId="11" applyNumberFormat="1" applyFont="1" applyFill="1" applyAlignment="1">
      <alignment vertical="top"/>
    </xf>
    <xf numFmtId="1" fontId="16" fillId="9" borderId="0" xfId="0" applyNumberFormat="1" applyFont="1" applyFill="1"/>
    <xf numFmtId="4" fontId="16" fillId="9" borderId="0" xfId="2" applyNumberFormat="1" applyFont="1" applyFill="1"/>
    <xf numFmtId="0" fontId="24" fillId="9" borderId="0" xfId="0" applyFont="1" applyFill="1" applyBorder="1" applyAlignment="1">
      <alignment horizontal="left"/>
    </xf>
    <xf numFmtId="173" fontId="15" fillId="9" borderId="0" xfId="15" applyNumberFormat="1" applyFont="1" applyFill="1" applyBorder="1" applyAlignment="1">
      <alignment horizontal="center"/>
    </xf>
    <xf numFmtId="0" fontId="21" fillId="9" borderId="0" xfId="10" applyFont="1" applyFill="1" applyBorder="1" applyAlignment="1" applyProtection="1">
      <alignment horizontal="left"/>
    </xf>
    <xf numFmtId="1" fontId="16" fillId="9" borderId="0" xfId="0" applyNumberFormat="1" applyFont="1" applyFill="1" applyBorder="1"/>
    <xf numFmtId="0" fontId="21" fillId="9" borderId="0" xfId="10" applyFont="1" applyFill="1" applyAlignment="1" applyProtection="1"/>
    <xf numFmtId="0" fontId="16" fillId="9" borderId="0" xfId="0" applyFont="1" applyFill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31" fillId="9" borderId="0" xfId="0" applyFont="1" applyFill="1" applyBorder="1"/>
    <xf numFmtId="3" fontId="15" fillId="9" borderId="0" xfId="0" applyNumberFormat="1" applyFont="1" applyFill="1" applyBorder="1"/>
    <xf numFmtId="0" fontId="15" fillId="9" borderId="0" xfId="0" applyFont="1" applyFill="1"/>
    <xf numFmtId="44" fontId="16" fillId="9" borderId="0" xfId="0" applyNumberFormat="1" applyFont="1" applyFill="1" applyBorder="1" applyAlignment="1">
      <alignment horizontal="center"/>
    </xf>
    <xf numFmtId="44" fontId="16" fillId="9" borderId="0" xfId="0" applyNumberFormat="1" applyFont="1" applyFill="1" applyAlignment="1">
      <alignment horizontal="center"/>
    </xf>
    <xf numFmtId="0" fontId="32" fillId="9" borderId="0" xfId="0" applyFont="1" applyFill="1"/>
    <xf numFmtId="4" fontId="16" fillId="9" borderId="0" xfId="0" applyNumberFormat="1" applyFont="1" applyFill="1" applyAlignment="1">
      <alignment horizontal="center"/>
    </xf>
    <xf numFmtId="2" fontId="16" fillId="9" borderId="0" xfId="0" applyNumberFormat="1" applyFont="1" applyFill="1"/>
    <xf numFmtId="0" fontId="16" fillId="9" borderId="0" xfId="2" applyNumberFormat="1" applyFont="1" applyFill="1"/>
    <xf numFmtId="2" fontId="15" fillId="9" borderId="0" xfId="0" applyNumberFormat="1" applyFont="1" applyFill="1"/>
    <xf numFmtId="44" fontId="16" fillId="9" borderId="0" xfId="2" applyFont="1" applyFill="1" applyBorder="1" applyAlignment="1">
      <alignment horizontal="center"/>
    </xf>
    <xf numFmtId="7" fontId="16" fillId="9" borderId="0" xfId="0" applyNumberFormat="1" applyFont="1" applyFill="1"/>
    <xf numFmtId="165" fontId="16" fillId="9" borderId="0" xfId="0" applyNumberFormat="1" applyFont="1" applyFill="1"/>
    <xf numFmtId="0" fontId="28" fillId="9" borderId="0" xfId="0" applyFont="1" applyFill="1" applyBorder="1"/>
    <xf numFmtId="3" fontId="16" fillId="9" borderId="0" xfId="0" applyNumberFormat="1" applyFont="1" applyFill="1" applyBorder="1" applyAlignment="1">
      <alignment horizontal="right"/>
    </xf>
    <xf numFmtId="3" fontId="16" fillId="9" borderId="0" xfId="0" applyNumberFormat="1" applyFont="1" applyFill="1" applyBorder="1" applyAlignment="1">
      <alignment horizontal="right" vertical="top"/>
    </xf>
    <xf numFmtId="0" fontId="16" fillId="9" borderId="0" xfId="0" applyFont="1" applyFill="1" applyBorder="1" applyAlignment="1">
      <alignment horizontal="left"/>
    </xf>
    <xf numFmtId="0" fontId="33" fillId="9" borderId="3" xfId="10" applyFont="1" applyFill="1" applyBorder="1" applyAlignment="1" applyProtection="1"/>
    <xf numFmtId="0" fontId="34" fillId="9" borderId="0" xfId="0" applyFont="1" applyFill="1" applyBorder="1"/>
    <xf numFmtId="0" fontId="33" fillId="9" borderId="0" xfId="10" applyFont="1" applyFill="1" applyBorder="1" applyAlignment="1" applyProtection="1"/>
    <xf numFmtId="0" fontId="16" fillId="9" borderId="0" xfId="15" applyFont="1" applyFill="1"/>
    <xf numFmtId="3" fontId="16" fillId="9" borderId="0" xfId="15" applyNumberFormat="1" applyFont="1" applyFill="1" applyBorder="1" applyAlignment="1">
      <alignment horizontal="center"/>
    </xf>
    <xf numFmtId="3" fontId="16" fillId="9" borderId="5" xfId="15" applyNumberFormat="1" applyFont="1" applyFill="1" applyBorder="1" applyAlignment="1">
      <alignment horizontal="center"/>
    </xf>
    <xf numFmtId="3" fontId="15" fillId="9" borderId="0" xfId="15" applyNumberFormat="1" applyFont="1" applyFill="1" applyBorder="1" applyAlignment="1">
      <alignment horizontal="center"/>
    </xf>
    <xf numFmtId="0" fontId="16" fillId="9" borderId="3" xfId="15" applyFont="1" applyFill="1" applyBorder="1"/>
    <xf numFmtId="0" fontId="16" fillId="9" borderId="0" xfId="15" applyNumberFormat="1" applyFont="1" applyFill="1" applyBorder="1" applyAlignment="1">
      <alignment horizontal="center" vertical="center" wrapText="1"/>
    </xf>
    <xf numFmtId="173" fontId="16" fillId="9" borderId="0" xfId="15" applyNumberFormat="1" applyFont="1" applyFill="1" applyBorder="1" applyAlignment="1">
      <alignment horizontal="center" vertical="center" wrapText="1"/>
    </xf>
    <xf numFmtId="173" fontId="16" fillId="9" borderId="6" xfId="15" applyNumberFormat="1" applyFont="1" applyFill="1" applyBorder="1" applyAlignment="1">
      <alignment horizontal="center"/>
    </xf>
    <xf numFmtId="173" fontId="16" fillId="9" borderId="0" xfId="15" applyNumberFormat="1" applyFont="1" applyFill="1" applyBorder="1" applyAlignment="1">
      <alignment horizontal="center"/>
    </xf>
    <xf numFmtId="0" fontId="15" fillId="9" borderId="0" xfId="15" applyFont="1" applyFill="1" applyBorder="1"/>
    <xf numFmtId="0" fontId="15" fillId="9" borderId="0" xfId="15" applyNumberFormat="1" applyFont="1" applyFill="1" applyBorder="1" applyAlignment="1">
      <alignment horizontal="center"/>
    </xf>
    <xf numFmtId="0" fontId="16" fillId="9" borderId="6" xfId="15" applyNumberFormat="1" applyFont="1" applyFill="1" applyBorder="1" applyAlignment="1">
      <alignment horizontal="center"/>
    </xf>
    <xf numFmtId="0" fontId="16" fillId="9" borderId="0" xfId="15" applyFont="1" applyFill="1" applyBorder="1"/>
    <xf numFmtId="2" fontId="16" fillId="9" borderId="0" xfId="15" applyNumberFormat="1" applyFont="1" applyFill="1" applyBorder="1" applyAlignment="1">
      <alignment horizontal="center"/>
    </xf>
    <xf numFmtId="0" fontId="16" fillId="9" borderId="0" xfId="15" applyNumberFormat="1" applyFont="1" applyFill="1" applyBorder="1" applyAlignment="1">
      <alignment horizontal="center"/>
    </xf>
    <xf numFmtId="0" fontId="15" fillId="9" borderId="5" xfId="15" applyNumberFormat="1" applyFont="1" applyFill="1" applyBorder="1" applyAlignment="1">
      <alignment horizontal="center"/>
    </xf>
    <xf numFmtId="0" fontId="14" fillId="9" borderId="0" xfId="0" applyFont="1" applyFill="1"/>
    <xf numFmtId="0" fontId="16" fillId="9" borderId="0" xfId="15" applyFont="1" applyFill="1" applyBorder="1" applyAlignment="1"/>
    <xf numFmtId="0" fontId="14" fillId="9" borderId="0" xfId="15" applyFont="1" applyFill="1" applyAlignment="1"/>
    <xf numFmtId="0" fontId="14" fillId="9" borderId="0" xfId="0" applyFont="1" applyFill="1" applyAlignment="1"/>
    <xf numFmtId="0" fontId="15" fillId="9" borderId="0" xfId="0" applyFont="1" applyFill="1" applyBorder="1"/>
    <xf numFmtId="0" fontId="15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8" fontId="16" fillId="9" borderId="0" xfId="2" applyNumberFormat="1" applyFont="1" applyFill="1" applyBorder="1"/>
    <xf numFmtId="2" fontId="16" fillId="9" borderId="0" xfId="2" applyNumberFormat="1" applyFont="1" applyFill="1"/>
    <xf numFmtId="166" fontId="29" fillId="9" borderId="0" xfId="0" applyNumberFormat="1" applyFont="1" applyFill="1" applyBorder="1" applyAlignment="1">
      <alignment horizontal="center"/>
    </xf>
    <xf numFmtId="2" fontId="16" fillId="9" borderId="0" xfId="0" applyNumberFormat="1" applyFont="1" applyFill="1" applyBorder="1" applyAlignment="1">
      <alignment horizontal="right"/>
    </xf>
    <xf numFmtId="167" fontId="16" fillId="9" borderId="0" xfId="0" applyNumberFormat="1" applyFont="1" applyFill="1" applyBorder="1" applyAlignment="1">
      <alignment horizontal="right"/>
    </xf>
    <xf numFmtId="43" fontId="2" fillId="9" borderId="0" xfId="23" applyFont="1" applyFill="1"/>
    <xf numFmtId="0" fontId="31" fillId="9" borderId="0" xfId="0" applyFont="1" applyFill="1" applyBorder="1" applyAlignment="1">
      <alignment horizontal="center"/>
    </xf>
    <xf numFmtId="0" fontId="24" fillId="9" borderId="0" xfId="0" applyFont="1" applyFill="1" applyBorder="1"/>
    <xf numFmtId="169" fontId="16" fillId="9" borderId="0" xfId="2" applyNumberFormat="1" applyFont="1" applyFill="1" applyBorder="1"/>
    <xf numFmtId="164" fontId="16" fillId="9" borderId="0" xfId="2" applyNumberFormat="1" applyFont="1" applyFill="1" applyBorder="1" applyAlignment="1">
      <alignment horizontal="right"/>
    </xf>
    <xf numFmtId="169" fontId="16" fillId="9" borderId="0" xfId="2" applyNumberFormat="1" applyFont="1" applyFill="1" applyBorder="1" applyAlignment="1">
      <alignment horizontal="right"/>
    </xf>
    <xf numFmtId="3" fontId="16" fillId="9" borderId="0" xfId="2" applyNumberFormat="1" applyFont="1" applyFill="1" applyBorder="1" applyAlignment="1">
      <alignment horizontal="right"/>
    </xf>
    <xf numFmtId="7" fontId="16" fillId="9" borderId="0" xfId="2" applyNumberFormat="1" applyFont="1" applyFill="1" applyBorder="1" applyAlignment="1">
      <alignment horizontal="center"/>
    </xf>
    <xf numFmtId="44" fontId="16" fillId="9" borderId="0" xfId="2" applyFont="1" applyFill="1" applyBorder="1" applyAlignment="1">
      <alignment horizontal="right"/>
    </xf>
    <xf numFmtId="4" fontId="16" fillId="9" borderId="0" xfId="2" applyNumberFormat="1" applyFont="1" applyFill="1" applyBorder="1" applyAlignment="1">
      <alignment horizontal="right"/>
    </xf>
    <xf numFmtId="0" fontId="23" fillId="9" borderId="0" xfId="0" applyFont="1" applyFill="1" applyBorder="1"/>
    <xf numFmtId="170" fontId="15" fillId="9" borderId="0" xfId="0" applyNumberFormat="1" applyFont="1" applyFill="1" applyBorder="1" applyAlignment="1">
      <alignment horizontal="right"/>
    </xf>
    <xf numFmtId="5" fontId="15" fillId="9" borderId="0" xfId="0" applyNumberFormat="1" applyFont="1" applyFill="1" applyBorder="1" applyAlignment="1">
      <alignment horizontal="right"/>
    </xf>
    <xf numFmtId="3" fontId="16" fillId="9" borderId="0" xfId="2" applyNumberFormat="1" applyFont="1" applyFill="1" applyBorder="1" applyAlignment="1">
      <alignment horizontal="right" wrapText="1"/>
    </xf>
    <xf numFmtId="44" fontId="16" fillId="9" borderId="0" xfId="2" applyFont="1" applyFill="1" applyAlignment="1"/>
    <xf numFmtId="174" fontId="16" fillId="9" borderId="0" xfId="1" applyNumberFormat="1" applyFont="1" applyFill="1" applyBorder="1" applyAlignment="1">
      <alignment horizontal="right" vertical="top" wrapText="1"/>
    </xf>
    <xf numFmtId="164" fontId="16" fillId="9" borderId="0" xfId="2" applyNumberFormat="1" applyFont="1" applyFill="1" applyBorder="1" applyAlignment="1">
      <alignment horizontal="right" wrapText="1"/>
    </xf>
    <xf numFmtId="164" fontId="16" fillId="9" borderId="0" xfId="2" applyNumberFormat="1" applyFont="1" applyFill="1" applyBorder="1" applyAlignment="1">
      <alignment horizontal="right" vertical="top" wrapText="1"/>
    </xf>
    <xf numFmtId="44" fontId="15" fillId="9" borderId="0" xfId="2" applyFont="1" applyFill="1"/>
    <xf numFmtId="174" fontId="16" fillId="9" borderId="0" xfId="1" applyNumberFormat="1" applyFont="1" applyFill="1" applyBorder="1" applyAlignment="1">
      <alignment horizontal="right"/>
    </xf>
    <xf numFmtId="44" fontId="16" fillId="9" borderId="0" xfId="2" applyFont="1" applyFill="1" applyAlignment="1">
      <alignment horizontal="right"/>
    </xf>
    <xf numFmtId="44" fontId="15" fillId="9" borderId="0" xfId="2" applyFont="1" applyFill="1" applyAlignment="1">
      <alignment horizontal="right"/>
    </xf>
    <xf numFmtId="3" fontId="15" fillId="9" borderId="0" xfId="2" applyNumberFormat="1" applyFont="1" applyFill="1" applyBorder="1" applyAlignment="1">
      <alignment horizontal="right"/>
    </xf>
    <xf numFmtId="8" fontId="15" fillId="9" borderId="0" xfId="2" applyNumberFormat="1" applyFont="1" applyFill="1" applyBorder="1" applyAlignment="1"/>
    <xf numFmtId="174" fontId="15" fillId="9" borderId="0" xfId="1" applyNumberFormat="1" applyFont="1" applyFill="1" applyBorder="1"/>
    <xf numFmtId="0" fontId="18" fillId="9" borderId="0" xfId="0" applyFont="1" applyFill="1"/>
    <xf numFmtId="0" fontId="17" fillId="9" borderId="0" xfId="0" applyFont="1" applyFill="1"/>
    <xf numFmtId="0" fontId="19" fillId="9" borderId="4" xfId="1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26" fillId="9" borderId="0" xfId="10" applyFont="1" applyFill="1" applyBorder="1" applyAlignment="1" applyProtection="1">
      <alignment horizontal="center"/>
    </xf>
    <xf numFmtId="0" fontId="13" fillId="9" borderId="0" xfId="0" applyFont="1" applyFill="1" applyAlignment="1">
      <alignment vertical="top"/>
    </xf>
    <xf numFmtId="0" fontId="14" fillId="9" borderId="0" xfId="0" applyFont="1" applyFill="1" applyAlignment="1">
      <alignment vertical="top"/>
    </xf>
    <xf numFmtId="0" fontId="13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3" fontId="13" fillId="9" borderId="0" xfId="1" applyFont="1" applyFill="1" applyBorder="1" applyAlignment="1">
      <alignment horizontal="right"/>
    </xf>
    <xf numFmtId="167" fontId="13" fillId="9" borderId="0" xfId="0" applyNumberFormat="1" applyFont="1" applyFill="1" applyBorder="1" applyAlignment="1">
      <alignment horizontal="right"/>
    </xf>
    <xf numFmtId="0" fontId="25" fillId="9" borderId="0" xfId="25" applyFont="1" applyFill="1" applyAlignment="1">
      <alignment horizontal="left" vertical="top"/>
    </xf>
    <xf numFmtId="43" fontId="25" fillId="9" borderId="0" xfId="1" applyFont="1" applyFill="1" applyAlignment="1">
      <alignment horizontal="right" vertical="top"/>
    </xf>
    <xf numFmtId="172" fontId="25" fillId="9" borderId="0" xfId="25" applyNumberFormat="1" applyFont="1" applyFill="1" applyAlignment="1">
      <alignment horizontal="right" vertical="top"/>
    </xf>
    <xf numFmtId="0" fontId="27" fillId="9" borderId="0" xfId="25" applyFont="1" applyFill="1">
      <alignment vertical="top"/>
    </xf>
    <xf numFmtId="0" fontId="27" fillId="9" borderId="0" xfId="25" applyFont="1" applyFill="1" applyAlignment="1">
      <alignment horizontal="left" vertical="top"/>
    </xf>
    <xf numFmtId="43" fontId="27" fillId="9" borderId="0" xfId="1" applyFont="1" applyFill="1" applyAlignment="1">
      <alignment horizontal="right" vertical="top"/>
    </xf>
    <xf numFmtId="172" fontId="27" fillId="9" borderId="0" xfId="25" applyNumberFormat="1" applyFont="1" applyFill="1" applyAlignment="1">
      <alignment horizontal="right" vertical="top"/>
    </xf>
    <xf numFmtId="43" fontId="14" fillId="9" borderId="0" xfId="1" applyFont="1" applyFill="1" applyAlignment="1">
      <alignment horizontal="right" vertical="top"/>
    </xf>
    <xf numFmtId="3" fontId="25" fillId="9" borderId="0" xfId="0" applyNumberFormat="1" applyFont="1" applyFill="1" applyAlignment="1">
      <alignment horizontal="right" vertical="top"/>
    </xf>
    <xf numFmtId="172" fontId="25" fillId="9" borderId="0" xfId="0" applyNumberFormat="1" applyFont="1" applyFill="1" applyAlignment="1">
      <alignment horizontal="right" vertical="top"/>
    </xf>
    <xf numFmtId="0" fontId="27" fillId="9" borderId="0" xfId="0" applyFont="1" applyFill="1" applyAlignment="1">
      <alignment horizontal="left" vertical="top"/>
    </xf>
    <xf numFmtId="3" fontId="27" fillId="9" borderId="0" xfId="0" applyNumberFormat="1" applyFont="1" applyFill="1" applyAlignment="1">
      <alignment horizontal="right" vertical="top"/>
    </xf>
    <xf numFmtId="172" fontId="27" fillId="9" borderId="0" xfId="0" applyNumberFormat="1" applyFont="1" applyFill="1" applyAlignment="1">
      <alignment horizontal="right" vertical="top"/>
    </xf>
    <xf numFmtId="43" fontId="14" fillId="9" borderId="0" xfId="1" applyFont="1" applyFill="1"/>
    <xf numFmtId="0" fontId="13" fillId="9" borderId="0" xfId="0" applyFont="1" applyFill="1"/>
    <xf numFmtId="0" fontId="14" fillId="9" borderId="0" xfId="0" applyFont="1" applyFill="1" applyAlignment="1">
      <alignment horizontal="right"/>
    </xf>
    <xf numFmtId="3" fontId="14" fillId="9" borderId="0" xfId="0" applyNumberFormat="1" applyFont="1" applyFill="1" applyAlignment="1">
      <alignment horizontal="right"/>
    </xf>
    <xf numFmtId="4" fontId="13" fillId="9" borderId="0" xfId="0" applyNumberFormat="1" applyFont="1" applyFill="1" applyAlignment="1">
      <alignment horizontal="right"/>
    </xf>
    <xf numFmtId="8" fontId="13" fillId="9" borderId="0" xfId="0" applyNumberFormat="1" applyFont="1" applyFill="1"/>
    <xf numFmtId="4" fontId="13" fillId="9" borderId="0" xfId="0" applyNumberFormat="1" applyFont="1" applyFill="1"/>
    <xf numFmtId="0" fontId="15" fillId="3" borderId="0" xfId="0" applyFont="1" applyFill="1" applyBorder="1"/>
    <xf numFmtId="0" fontId="15" fillId="3" borderId="0" xfId="0" applyFont="1" applyFill="1" applyBorder="1"/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wrapText="1"/>
    </xf>
    <xf numFmtId="168" fontId="15" fillId="9" borderId="0" xfId="0" applyNumberFormat="1" applyFont="1" applyFill="1" applyBorder="1" applyAlignment="1">
      <alignment horizontal="center"/>
    </xf>
    <xf numFmtId="0" fontId="15" fillId="3" borderId="0" xfId="15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</cellXfs>
  <cellStyles count="42">
    <cellStyle name="Comma" xfId="1" builtinId="3"/>
    <cellStyle name="Comma 2" xfId="20"/>
    <cellStyle name="Comma 2 2" xfId="37"/>
    <cellStyle name="Comma 3" xfId="23"/>
    <cellStyle name="Comma 3 2" xfId="40"/>
    <cellStyle name="Currency" xfId="2" builtinId="4"/>
    <cellStyle name="Currency 2" xfId="3"/>
    <cellStyle name="Currency 2 2" xfId="4"/>
    <cellStyle name="Currency 2 2 2" xfId="27"/>
    <cellStyle name="Currency 2 3" xfId="5"/>
    <cellStyle name="Currency 2 3 2" xfId="28"/>
    <cellStyle name="Currency 2 4" xfId="26"/>
    <cellStyle name="Currency 3" xfId="6"/>
    <cellStyle name="Currency 3 2" xfId="7"/>
    <cellStyle name="Currency 3 2 2" xfId="30"/>
    <cellStyle name="Currency 3 3" xfId="8"/>
    <cellStyle name="Currency 3 3 2" xfId="31"/>
    <cellStyle name="Currency 3 4" xfId="29"/>
    <cellStyle name="Currency 4" xfId="9"/>
    <cellStyle name="Currency 4 2" xfId="32"/>
    <cellStyle name="Currency 5" xfId="21"/>
    <cellStyle name="Currency 5 2" xfId="38"/>
    <cellStyle name="Currency 6" xfId="24"/>
    <cellStyle name="Currency 6 2" xfId="41"/>
    <cellStyle name="Hyperlink" xfId="10" builtinId="8"/>
    <cellStyle name="Normal" xfId="0" builtinId="0"/>
    <cellStyle name="Normal 2" xfId="11"/>
    <cellStyle name="Normal 3" xfId="12"/>
    <cellStyle name="Normal 3 2" xfId="13"/>
    <cellStyle name="Normal 3 3" xfId="14"/>
    <cellStyle name="Normal 4" xfId="15"/>
    <cellStyle name="Normal 4 2" xfId="33"/>
    <cellStyle name="Normal 5" xfId="16"/>
    <cellStyle name="Normal 5 2" xfId="34"/>
    <cellStyle name="Normal 6" xfId="19"/>
    <cellStyle name="Normal 6 2" xfId="36"/>
    <cellStyle name="Normal 7" xfId="22"/>
    <cellStyle name="Normal 7 2" xfId="39"/>
    <cellStyle name="Normal 8" xfId="25"/>
    <cellStyle name="Percent" xfId="17" builtinId="5"/>
    <cellStyle name="Percent 2" xfId="18"/>
    <cellStyle name="Percent 2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B1" workbookViewId="0">
      <selection activeCell="AH22" sqref="AH22"/>
    </sheetView>
  </sheetViews>
  <sheetFormatPr defaultRowHeight="15" x14ac:dyDescent="0.25"/>
  <cols>
    <col min="1" max="1" width="0" style="62" hidden="1" customWidth="1"/>
    <col min="2" max="2" width="3.7109375" style="62" customWidth="1"/>
    <col min="3" max="3" width="41.28515625" style="64" customWidth="1"/>
    <col min="4" max="4" width="65.42578125" style="62" customWidth="1"/>
    <col min="5" max="5" width="3.28515625" style="62" customWidth="1"/>
    <col min="6" max="6" width="9" style="62" customWidth="1"/>
    <col min="7" max="7" width="9.140625" style="62" customWidth="1"/>
    <col min="8" max="8" width="9" style="62" customWidth="1"/>
    <col min="9" max="16384" width="9.140625" style="62"/>
  </cols>
  <sheetData>
    <row r="1" spans="1:15" ht="15.75" thickBot="1" x14ac:dyDescent="0.3">
      <c r="A1" s="167"/>
      <c r="C1" s="168"/>
      <c r="D1" s="167"/>
    </row>
    <row r="2" spans="1:15" ht="30.75" customHeight="1" x14ac:dyDescent="0.25">
      <c r="A2" s="167"/>
      <c r="C2" s="201" t="s">
        <v>109</v>
      </c>
      <c r="D2" s="202"/>
      <c r="I2" s="63"/>
      <c r="J2" s="63"/>
      <c r="K2" s="63"/>
      <c r="L2" s="63"/>
      <c r="M2" s="63"/>
      <c r="N2" s="63"/>
      <c r="O2" s="63"/>
    </row>
    <row r="3" spans="1:15" ht="30.75" customHeight="1" x14ac:dyDescent="0.25">
      <c r="A3" s="167"/>
      <c r="C3" s="169" t="s">
        <v>0</v>
      </c>
      <c r="D3" s="170" t="s">
        <v>98</v>
      </c>
      <c r="I3" s="63"/>
      <c r="J3" s="63"/>
      <c r="K3" s="63"/>
      <c r="L3" s="63"/>
      <c r="M3" s="63"/>
      <c r="N3" s="63"/>
      <c r="O3" s="63"/>
    </row>
    <row r="4" spans="1:15" ht="30.75" customHeight="1" x14ac:dyDescent="0.25">
      <c r="A4" s="167"/>
      <c r="C4" s="169" t="s">
        <v>1</v>
      </c>
      <c r="D4" s="170" t="s">
        <v>99</v>
      </c>
      <c r="I4" s="63"/>
      <c r="J4" s="63"/>
      <c r="K4" s="63"/>
      <c r="L4" s="63"/>
      <c r="M4" s="63"/>
      <c r="N4" s="63"/>
      <c r="O4" s="63"/>
    </row>
    <row r="5" spans="1:15" ht="30.75" customHeight="1" x14ac:dyDescent="0.25">
      <c r="A5" s="167"/>
      <c r="C5" s="169" t="s">
        <v>2</v>
      </c>
      <c r="D5" s="170" t="s">
        <v>100</v>
      </c>
      <c r="I5" s="63"/>
      <c r="J5" s="63"/>
      <c r="K5" s="63"/>
      <c r="L5" s="63"/>
      <c r="M5" s="63"/>
      <c r="N5" s="63"/>
      <c r="O5" s="63"/>
    </row>
    <row r="6" spans="1:15" ht="30.75" customHeight="1" x14ac:dyDescent="0.25">
      <c r="A6" s="167"/>
      <c r="C6" s="169" t="s">
        <v>110</v>
      </c>
      <c r="D6" s="170" t="s">
        <v>101</v>
      </c>
      <c r="I6" s="63"/>
      <c r="J6" s="63"/>
      <c r="K6" s="63"/>
      <c r="L6" s="63"/>
      <c r="M6" s="63"/>
      <c r="N6" s="63"/>
      <c r="O6" s="63"/>
    </row>
    <row r="7" spans="1:15" ht="30.75" customHeight="1" thickBot="1" x14ac:dyDescent="0.3">
      <c r="A7" s="167"/>
      <c r="C7" s="169" t="s">
        <v>111</v>
      </c>
      <c r="D7" s="171" t="s">
        <v>102</v>
      </c>
    </row>
    <row r="8" spans="1:15" x14ac:dyDescent="0.25">
      <c r="A8" s="167"/>
      <c r="C8" s="168"/>
      <c r="D8" s="167"/>
    </row>
    <row r="9" spans="1:15" x14ac:dyDescent="0.25">
      <c r="A9" s="167"/>
      <c r="C9" s="65" t="s">
        <v>96</v>
      </c>
      <c r="D9" s="66"/>
    </row>
    <row r="10" spans="1:15" x14ac:dyDescent="0.25">
      <c r="A10" s="167"/>
      <c r="C10" s="66" t="s">
        <v>97</v>
      </c>
      <c r="D10" s="66"/>
    </row>
    <row r="11" spans="1:15" x14ac:dyDescent="0.25">
      <c r="A11" s="167"/>
      <c r="C11" s="66" t="s">
        <v>108</v>
      </c>
      <c r="D11" s="66"/>
    </row>
    <row r="12" spans="1:15" x14ac:dyDescent="0.25">
      <c r="A12" s="167"/>
      <c r="C12" s="66" t="s">
        <v>85</v>
      </c>
      <c r="D12" s="66"/>
    </row>
    <row r="13" spans="1:15" x14ac:dyDescent="0.25">
      <c r="A13" s="167"/>
      <c r="C13" s="66" t="s">
        <v>114</v>
      </c>
      <c r="D13" s="66"/>
    </row>
    <row r="14" spans="1:15" x14ac:dyDescent="0.25">
      <c r="A14" s="167"/>
      <c r="C14" s="66" t="s">
        <v>107</v>
      </c>
      <c r="D14" s="66"/>
    </row>
    <row r="15" spans="1:15" x14ac:dyDescent="0.25">
      <c r="A15" s="167"/>
      <c r="C15" s="66" t="s">
        <v>121</v>
      </c>
      <c r="D15" s="66"/>
    </row>
  </sheetData>
  <mergeCells count="1">
    <mergeCell ref="C2:D2"/>
  </mergeCells>
  <phoneticPr fontId="7" type="noConversion"/>
  <hyperlinks>
    <hyperlink ref="C3" location="'National Summary'!A1" display="National Summary"/>
    <hyperlink ref="C4" location="'Metallic Minerals 2016'!A1" display="Metallic Minerals"/>
    <hyperlink ref="C5" location="Coal!A1" display="Coal"/>
    <hyperlink ref="C6" location="'2016 By Region'!A1" display="2016 By Region"/>
    <hyperlink ref="C7" location="'2016 By Commodity'!A1" display="2016 By Commodity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80" zoomScaleNormal="80" workbookViewId="0">
      <pane ySplit="6" topLeftCell="A7" activePane="bottomLeft" state="frozen"/>
      <selection pane="bottomLeft" activeCell="AB37" sqref="AB37"/>
    </sheetView>
  </sheetViews>
  <sheetFormatPr defaultRowHeight="15.75" x14ac:dyDescent="0.25"/>
  <cols>
    <col min="1" max="1" width="93.7109375" style="68" bestFit="1" customWidth="1"/>
    <col min="2" max="2" width="18.42578125" style="85" customWidth="1"/>
    <col min="3" max="3" width="22.140625" style="83" bestFit="1" customWidth="1"/>
    <col min="4" max="4" width="20" style="83" customWidth="1"/>
    <col min="5" max="5" width="20.140625" style="86" bestFit="1" customWidth="1"/>
    <col min="6" max="6" width="19.42578125" style="68" customWidth="1"/>
    <col min="7" max="7" width="21.28515625" style="68" customWidth="1"/>
    <col min="8" max="8" width="15.5703125" style="68" bestFit="1" customWidth="1"/>
    <col min="9" max="9" width="31.85546875" style="68" customWidth="1"/>
    <col min="10" max="10" width="14" style="68" customWidth="1"/>
    <col min="11" max="11" width="18.42578125" style="68" customWidth="1"/>
    <col min="12" max="16384" width="9.140625" style="68"/>
  </cols>
  <sheetData>
    <row r="1" spans="1:11" x14ac:dyDescent="0.25">
      <c r="A1" s="89" t="s">
        <v>8</v>
      </c>
      <c r="B1" s="90"/>
      <c r="C1" s="81"/>
      <c r="D1" s="81"/>
      <c r="E1" s="82"/>
      <c r="F1" s="67"/>
    </row>
    <row r="2" spans="1:11" x14ac:dyDescent="0.25">
      <c r="A2" s="89"/>
      <c r="B2" s="90"/>
      <c r="C2" s="81"/>
      <c r="D2" s="81"/>
      <c r="E2" s="82"/>
      <c r="F2" s="67"/>
    </row>
    <row r="3" spans="1:11" ht="20.25" customHeight="1" x14ac:dyDescent="0.25">
      <c r="A3" s="203" t="s">
        <v>86</v>
      </c>
      <c r="B3" s="203"/>
      <c r="C3" s="203"/>
      <c r="D3" s="203"/>
      <c r="E3" s="203"/>
      <c r="F3" s="67"/>
    </row>
    <row r="4" spans="1:11" x14ac:dyDescent="0.25">
      <c r="A4" s="1"/>
      <c r="B4" s="2">
        <v>2015</v>
      </c>
      <c r="C4" s="3">
        <v>2015</v>
      </c>
      <c r="D4" s="2">
        <v>2016</v>
      </c>
      <c r="E4" s="3">
        <v>2016</v>
      </c>
      <c r="F4" s="67"/>
    </row>
    <row r="5" spans="1:11" x14ac:dyDescent="0.25">
      <c r="A5" s="4" t="s">
        <v>3</v>
      </c>
      <c r="B5" s="5" t="s">
        <v>4</v>
      </c>
      <c r="C5" s="6" t="s">
        <v>5</v>
      </c>
      <c r="D5" s="5" t="s">
        <v>4</v>
      </c>
      <c r="E5" s="6" t="s">
        <v>5</v>
      </c>
      <c r="F5" s="67"/>
    </row>
    <row r="6" spans="1:11" x14ac:dyDescent="0.25">
      <c r="A6" s="1"/>
      <c r="B6" s="7" t="s">
        <v>6</v>
      </c>
      <c r="C6" s="8" t="s">
        <v>7</v>
      </c>
      <c r="D6" s="7" t="s">
        <v>6</v>
      </c>
      <c r="E6" s="8" t="s">
        <v>7</v>
      </c>
      <c r="F6" s="67"/>
    </row>
    <row r="7" spans="1:11" x14ac:dyDescent="0.25">
      <c r="A7" s="9" t="s">
        <v>9</v>
      </c>
      <c r="B7" s="81"/>
      <c r="C7" s="82"/>
      <c r="D7" s="81"/>
      <c r="E7" s="82"/>
      <c r="F7" s="67"/>
    </row>
    <row r="8" spans="1:11" x14ac:dyDescent="0.25">
      <c r="A8" s="144" t="s">
        <v>10</v>
      </c>
      <c r="B8" s="145">
        <v>12.687279666364301</v>
      </c>
      <c r="C8" s="146">
        <v>639476120.66181457</v>
      </c>
      <c r="D8" s="145">
        <v>9.8657699999999995</v>
      </c>
      <c r="E8" s="146">
        <v>533284834.48000002</v>
      </c>
      <c r="F8" s="69"/>
      <c r="G8" s="70"/>
    </row>
    <row r="9" spans="1:11" x14ac:dyDescent="0.25">
      <c r="A9" s="144" t="s">
        <v>11</v>
      </c>
      <c r="B9" s="147">
        <v>12.497570121684999</v>
      </c>
      <c r="C9" s="146">
        <v>8545620.5948448982</v>
      </c>
      <c r="D9" s="147">
        <v>7.96014</v>
      </c>
      <c r="E9" s="146">
        <v>6300798.0700000003</v>
      </c>
      <c r="F9" s="69"/>
      <c r="G9" s="70"/>
    </row>
    <row r="10" spans="1:11" x14ac:dyDescent="0.25">
      <c r="A10" s="144" t="s">
        <v>12</v>
      </c>
      <c r="B10" s="148">
        <v>3193722</v>
      </c>
      <c r="C10" s="149"/>
      <c r="D10" s="148">
        <v>3495800</v>
      </c>
      <c r="E10" s="149"/>
      <c r="F10" s="67"/>
    </row>
    <row r="11" spans="1:11" x14ac:dyDescent="0.25">
      <c r="A11" s="144"/>
      <c r="B11" s="150"/>
      <c r="C11" s="151"/>
      <c r="D11" s="150"/>
      <c r="E11" s="151"/>
      <c r="F11" s="71"/>
    </row>
    <row r="12" spans="1:11" x14ac:dyDescent="0.25">
      <c r="A12" s="152" t="s">
        <v>13</v>
      </c>
      <c r="B12" s="153">
        <v>3193747.184849788</v>
      </c>
      <c r="C12" s="154">
        <v>648021741.25665951</v>
      </c>
      <c r="D12" s="153">
        <v>3495817.8259100001</v>
      </c>
      <c r="E12" s="154">
        <v>539585632.55000007</v>
      </c>
      <c r="F12" s="67"/>
    </row>
    <row r="13" spans="1:11" x14ac:dyDescent="0.25">
      <c r="A13" s="152"/>
      <c r="B13" s="150"/>
      <c r="C13" s="151"/>
      <c r="D13" s="150"/>
      <c r="E13" s="151"/>
      <c r="F13" s="67"/>
    </row>
    <row r="14" spans="1:11" x14ac:dyDescent="0.25">
      <c r="A14" s="9" t="s">
        <v>14</v>
      </c>
      <c r="B14" s="150"/>
      <c r="C14" s="151"/>
      <c r="D14" s="150"/>
      <c r="E14" s="151"/>
      <c r="F14" s="67"/>
      <c r="J14" s="72"/>
      <c r="K14" s="72"/>
    </row>
    <row r="15" spans="1:11" ht="18.75" customHeight="1" x14ac:dyDescent="0.25">
      <c r="A15" s="87" t="s">
        <v>33</v>
      </c>
      <c r="B15" s="155">
        <v>20986</v>
      </c>
      <c r="C15" s="156">
        <v>2159853.54</v>
      </c>
      <c r="D15" s="157">
        <v>29531</v>
      </c>
      <c r="E15" s="83">
        <v>1466692.36</v>
      </c>
      <c r="F15" s="73"/>
      <c r="G15" s="74"/>
      <c r="H15" s="72"/>
      <c r="I15" s="72"/>
      <c r="J15" s="72"/>
      <c r="K15" s="72"/>
    </row>
    <row r="16" spans="1:11" x14ac:dyDescent="0.25">
      <c r="A16" s="87" t="s">
        <v>35</v>
      </c>
      <c r="B16" s="158" t="s">
        <v>90</v>
      </c>
      <c r="C16" s="156"/>
      <c r="D16" s="159" t="s">
        <v>90</v>
      </c>
      <c r="E16" s="160"/>
      <c r="F16" s="75"/>
      <c r="G16" s="74"/>
      <c r="H16" s="72"/>
      <c r="J16" s="72"/>
      <c r="K16" s="72"/>
    </row>
    <row r="17" spans="1:11" x14ac:dyDescent="0.25">
      <c r="A17" s="87" t="s">
        <v>30</v>
      </c>
      <c r="B17" s="148">
        <v>13516</v>
      </c>
      <c r="C17" s="156">
        <v>3776105.74</v>
      </c>
      <c r="D17" s="161">
        <v>12729</v>
      </c>
      <c r="E17" s="83">
        <v>2855534.15</v>
      </c>
      <c r="F17" s="73"/>
      <c r="G17" s="74"/>
      <c r="H17" s="72"/>
      <c r="I17" s="76"/>
      <c r="J17" s="72"/>
      <c r="K17" s="72"/>
    </row>
    <row r="18" spans="1:11" x14ac:dyDescent="0.25">
      <c r="A18" s="87" t="s">
        <v>27</v>
      </c>
      <c r="B18" s="148">
        <v>6513</v>
      </c>
      <c r="C18" s="156">
        <v>6864.75</v>
      </c>
      <c r="D18" s="161" t="s">
        <v>90</v>
      </c>
      <c r="E18" s="83"/>
      <c r="F18" s="73"/>
      <c r="G18" s="74"/>
      <c r="H18" s="72"/>
      <c r="J18" s="72"/>
      <c r="K18" s="72"/>
    </row>
    <row r="19" spans="1:11" x14ac:dyDescent="0.25">
      <c r="A19" s="87" t="s">
        <v>31</v>
      </c>
      <c r="B19" s="148">
        <v>13659</v>
      </c>
      <c r="C19" s="156">
        <v>12262</v>
      </c>
      <c r="D19" s="161">
        <v>61650</v>
      </c>
      <c r="E19" s="83">
        <v>10712250</v>
      </c>
      <c r="F19" s="73"/>
      <c r="G19" s="74"/>
      <c r="H19" s="72"/>
      <c r="J19" s="72"/>
      <c r="K19" s="72"/>
    </row>
    <row r="20" spans="1:11" x14ac:dyDescent="0.25">
      <c r="A20" s="87" t="s">
        <v>24</v>
      </c>
      <c r="B20" s="148">
        <v>72482</v>
      </c>
      <c r="C20" s="156">
        <v>770745</v>
      </c>
      <c r="D20" s="161">
        <v>66008</v>
      </c>
      <c r="E20" s="83">
        <v>1248766</v>
      </c>
      <c r="F20" s="73"/>
      <c r="G20" s="74"/>
      <c r="H20" s="72"/>
      <c r="J20" s="72"/>
      <c r="K20" s="72"/>
    </row>
    <row r="21" spans="1:11" x14ac:dyDescent="0.25">
      <c r="A21" s="87" t="s">
        <v>37</v>
      </c>
      <c r="B21" s="148" t="s">
        <v>90</v>
      </c>
      <c r="C21" s="162"/>
      <c r="D21" s="159" t="s">
        <v>90</v>
      </c>
      <c r="E21" s="163"/>
      <c r="F21" s="73"/>
      <c r="G21" s="74"/>
      <c r="H21" s="72"/>
      <c r="J21" s="72"/>
      <c r="K21" s="72"/>
    </row>
    <row r="22" spans="1:11" x14ac:dyDescent="0.25">
      <c r="A22" s="87" t="s">
        <v>32</v>
      </c>
      <c r="B22" s="148" t="s">
        <v>90</v>
      </c>
      <c r="C22" s="162"/>
      <c r="D22" s="159" t="s">
        <v>90</v>
      </c>
      <c r="E22" s="160"/>
      <c r="F22" s="73"/>
      <c r="G22" s="74"/>
      <c r="H22" s="72"/>
      <c r="J22" s="72"/>
      <c r="K22" s="72"/>
    </row>
    <row r="23" spans="1:11" x14ac:dyDescent="0.25">
      <c r="A23" s="87" t="s">
        <v>36</v>
      </c>
      <c r="B23" s="148" t="s">
        <v>90</v>
      </c>
      <c r="C23" s="156"/>
      <c r="D23" s="159" t="s">
        <v>90</v>
      </c>
      <c r="E23" s="160"/>
      <c r="F23" s="73"/>
      <c r="G23" s="74"/>
      <c r="H23" s="72"/>
      <c r="J23" s="72"/>
      <c r="K23" s="72"/>
    </row>
    <row r="24" spans="1:11" x14ac:dyDescent="0.25">
      <c r="A24" s="87" t="s">
        <v>20</v>
      </c>
      <c r="B24" s="148">
        <v>1994725</v>
      </c>
      <c r="C24" s="156">
        <v>6632373</v>
      </c>
      <c r="D24" s="161">
        <v>601965</v>
      </c>
      <c r="E24" s="83">
        <v>2879943.9</v>
      </c>
      <c r="F24" s="73"/>
      <c r="G24" s="74"/>
      <c r="H24" s="72"/>
      <c r="J24" s="72"/>
      <c r="K24" s="72"/>
    </row>
    <row r="25" spans="1:11" x14ac:dyDescent="0.25">
      <c r="A25" s="87" t="s">
        <v>19</v>
      </c>
      <c r="B25" s="148">
        <v>975538</v>
      </c>
      <c r="C25" s="156">
        <v>24872360.02</v>
      </c>
      <c r="D25" s="161">
        <v>674851</v>
      </c>
      <c r="E25" s="83">
        <v>16470763.9</v>
      </c>
      <c r="F25" s="73"/>
      <c r="G25" s="74"/>
      <c r="H25" s="72"/>
      <c r="J25" s="72"/>
      <c r="K25" s="72"/>
    </row>
    <row r="26" spans="1:11" x14ac:dyDescent="0.25">
      <c r="A26" s="87" t="s">
        <v>21</v>
      </c>
      <c r="B26" s="148">
        <v>866794</v>
      </c>
      <c r="C26" s="156">
        <v>21317616.309999999</v>
      </c>
      <c r="D26" s="161">
        <v>994750</v>
      </c>
      <c r="E26" s="83">
        <v>9139590.0199999996</v>
      </c>
      <c r="F26" s="73"/>
      <c r="G26" s="74"/>
      <c r="H26" s="72"/>
      <c r="J26" s="72"/>
      <c r="K26" s="72"/>
    </row>
    <row r="27" spans="1:11" x14ac:dyDescent="0.25">
      <c r="A27" s="87" t="s">
        <v>25</v>
      </c>
      <c r="B27" s="148">
        <v>1001392</v>
      </c>
      <c r="C27" s="156">
        <v>9895484.1400000006</v>
      </c>
      <c r="D27" s="161">
        <v>622890</v>
      </c>
      <c r="E27" s="83">
        <v>7711610.1100000003</v>
      </c>
      <c r="F27" s="73"/>
      <c r="G27" s="74"/>
      <c r="H27" s="72"/>
      <c r="J27" s="72"/>
      <c r="K27" s="72"/>
    </row>
    <row r="28" spans="1:11" x14ac:dyDescent="0.25">
      <c r="A28" s="87" t="s">
        <v>34</v>
      </c>
      <c r="B28" s="148" t="s">
        <v>90</v>
      </c>
      <c r="C28" s="156"/>
      <c r="D28" s="161"/>
      <c r="E28" s="83"/>
      <c r="F28" s="73"/>
      <c r="G28" s="74"/>
      <c r="H28" s="72"/>
      <c r="J28" s="72"/>
      <c r="K28" s="72"/>
    </row>
    <row r="29" spans="1:11" x14ac:dyDescent="0.25">
      <c r="A29" s="87" t="s">
        <v>23</v>
      </c>
      <c r="B29" s="148">
        <v>42037</v>
      </c>
      <c r="C29" s="156">
        <v>588980</v>
      </c>
      <c r="D29" s="161">
        <v>17653</v>
      </c>
      <c r="E29" s="83">
        <v>91559</v>
      </c>
      <c r="F29" s="73"/>
      <c r="G29" s="74"/>
      <c r="H29" s="72"/>
      <c r="J29" s="72"/>
      <c r="K29" s="72"/>
    </row>
    <row r="30" spans="1:11" x14ac:dyDescent="0.25">
      <c r="A30" s="87" t="s">
        <v>29</v>
      </c>
      <c r="B30" s="148">
        <v>18626</v>
      </c>
      <c r="C30" s="156">
        <v>32043</v>
      </c>
      <c r="D30" s="161">
        <v>1973</v>
      </c>
      <c r="E30" s="83">
        <v>30871.37</v>
      </c>
      <c r="F30" s="73"/>
      <c r="G30" s="74"/>
      <c r="H30" s="72"/>
      <c r="J30" s="72"/>
      <c r="K30" s="72"/>
    </row>
    <row r="31" spans="1:11" x14ac:dyDescent="0.25">
      <c r="A31" s="87" t="s">
        <v>22</v>
      </c>
      <c r="B31" s="148">
        <v>390132</v>
      </c>
      <c r="C31" s="156">
        <v>4754786.1500000004</v>
      </c>
      <c r="D31" s="161">
        <v>217367</v>
      </c>
      <c r="E31" s="83">
        <v>4032806.34</v>
      </c>
      <c r="F31" s="73"/>
      <c r="G31" s="74"/>
      <c r="H31" s="72"/>
      <c r="J31" s="72"/>
      <c r="K31" s="72"/>
    </row>
    <row r="32" spans="1:11" x14ac:dyDescent="0.25">
      <c r="A32" s="87" t="s">
        <v>16</v>
      </c>
      <c r="B32" s="148">
        <v>9975999</v>
      </c>
      <c r="C32" s="156">
        <v>140526210.05000001</v>
      </c>
      <c r="D32" s="161">
        <v>7143759</v>
      </c>
      <c r="E32" s="83">
        <v>125137179.97600001</v>
      </c>
      <c r="F32" s="73"/>
      <c r="G32" s="74"/>
      <c r="H32" s="72"/>
      <c r="J32" s="72"/>
      <c r="K32" s="72"/>
    </row>
    <row r="33" spans="1:11" x14ac:dyDescent="0.25">
      <c r="A33" s="87" t="s">
        <v>15</v>
      </c>
      <c r="B33" s="148">
        <v>18236924</v>
      </c>
      <c r="C33" s="156">
        <v>224002961.71000001</v>
      </c>
      <c r="D33" s="161">
        <v>16834275</v>
      </c>
      <c r="E33" s="83">
        <v>229291155.23950002</v>
      </c>
      <c r="F33" s="73"/>
      <c r="G33" s="74"/>
      <c r="H33" s="72"/>
      <c r="J33" s="72"/>
      <c r="K33" s="72"/>
    </row>
    <row r="34" spans="1:11" x14ac:dyDescent="0.25">
      <c r="A34" s="87" t="s">
        <v>17</v>
      </c>
      <c r="B34" s="148">
        <v>3791079</v>
      </c>
      <c r="C34" s="156">
        <v>27302673.219999999</v>
      </c>
      <c r="D34" s="161">
        <v>2522882</v>
      </c>
      <c r="E34" s="83">
        <v>20676457.423</v>
      </c>
      <c r="F34" s="73"/>
      <c r="G34" s="74"/>
      <c r="H34" s="72"/>
      <c r="J34" s="72"/>
      <c r="K34" s="72"/>
    </row>
    <row r="35" spans="1:11" x14ac:dyDescent="0.25">
      <c r="A35" s="87" t="s">
        <v>18</v>
      </c>
      <c r="B35" s="148">
        <v>1457198</v>
      </c>
      <c r="C35" s="156">
        <v>27734108.559999999</v>
      </c>
      <c r="D35" s="161">
        <v>1355646</v>
      </c>
      <c r="E35" s="83">
        <v>26305299.469999999</v>
      </c>
      <c r="F35" s="73"/>
      <c r="G35" s="74"/>
      <c r="H35" s="72"/>
      <c r="J35" s="72"/>
      <c r="K35" s="72"/>
    </row>
    <row r="36" spans="1:11" x14ac:dyDescent="0.25">
      <c r="A36" s="87" t="s">
        <v>28</v>
      </c>
      <c r="B36" s="148" t="s">
        <v>90</v>
      </c>
      <c r="C36" s="156"/>
      <c r="D36" s="159" t="s">
        <v>90</v>
      </c>
      <c r="E36" s="160"/>
      <c r="F36" s="73"/>
      <c r="G36" s="74"/>
      <c r="H36" s="72"/>
      <c r="J36" s="72"/>
      <c r="K36" s="72"/>
    </row>
    <row r="37" spans="1:11" x14ac:dyDescent="0.25">
      <c r="A37" s="87" t="s">
        <v>26</v>
      </c>
      <c r="B37" s="148">
        <v>43135</v>
      </c>
      <c r="C37" s="156">
        <v>365969.34</v>
      </c>
      <c r="D37" s="161">
        <v>25125</v>
      </c>
      <c r="E37" s="83">
        <v>88021.56</v>
      </c>
      <c r="F37" s="73"/>
      <c r="G37" s="74"/>
      <c r="H37" s="72"/>
      <c r="J37" s="72"/>
      <c r="K37" s="72"/>
    </row>
    <row r="38" spans="1:11" x14ac:dyDescent="0.25">
      <c r="A38" s="87"/>
      <c r="B38" s="150"/>
      <c r="C38" s="156"/>
      <c r="D38" s="161"/>
      <c r="E38" s="83"/>
      <c r="F38" s="69"/>
      <c r="G38" s="72"/>
    </row>
    <row r="39" spans="1:11" x14ac:dyDescent="0.25">
      <c r="A39" s="152" t="s">
        <v>13</v>
      </c>
      <c r="B39" s="164">
        <v>39148582</v>
      </c>
      <c r="C39" s="165">
        <v>501654038.97999996</v>
      </c>
      <c r="D39" s="164">
        <v>31184190</v>
      </c>
      <c r="E39" s="164">
        <v>458399065.13850003</v>
      </c>
      <c r="F39" s="69"/>
      <c r="G39" s="77"/>
      <c r="H39" s="77"/>
      <c r="I39" s="78"/>
      <c r="J39" s="79"/>
      <c r="K39" s="76"/>
    </row>
    <row r="40" spans="1:11" x14ac:dyDescent="0.25">
      <c r="A40" s="152"/>
      <c r="B40" s="150"/>
      <c r="D40" s="161"/>
      <c r="E40" s="83"/>
      <c r="F40" s="67"/>
    </row>
    <row r="41" spans="1:11" x14ac:dyDescent="0.25">
      <c r="A41" s="9" t="s">
        <v>2</v>
      </c>
      <c r="B41" s="150"/>
      <c r="D41" s="161"/>
      <c r="E41" s="83"/>
      <c r="F41" s="67"/>
      <c r="G41" s="77"/>
      <c r="H41" s="77"/>
    </row>
    <row r="42" spans="1:11" x14ac:dyDescent="0.25">
      <c r="A42" s="144" t="s">
        <v>2</v>
      </c>
      <c r="B42" s="166">
        <v>3389512</v>
      </c>
      <c r="D42" s="166">
        <v>2967100</v>
      </c>
      <c r="E42" s="83"/>
      <c r="F42" s="67"/>
    </row>
    <row r="43" spans="1:11" x14ac:dyDescent="0.25">
      <c r="A43" s="144"/>
      <c r="B43" s="150"/>
      <c r="C43" s="151"/>
      <c r="D43" s="161"/>
      <c r="E43" s="151"/>
      <c r="F43" s="67"/>
    </row>
    <row r="44" spans="1:11" x14ac:dyDescent="0.25">
      <c r="A44" s="9" t="s">
        <v>38</v>
      </c>
      <c r="B44" s="10">
        <v>45731841.184849791</v>
      </c>
      <c r="C44" s="11">
        <v>1149675780.2366595</v>
      </c>
      <c r="D44" s="10">
        <f>SUM(D42,D39,D12)</f>
        <v>37647107.825910002</v>
      </c>
      <c r="E44" s="11"/>
      <c r="F44" s="67"/>
      <c r="G44" s="72"/>
    </row>
    <row r="45" spans="1:11" x14ac:dyDescent="0.25">
      <c r="A45" s="67"/>
      <c r="B45" s="80"/>
      <c r="C45" s="81"/>
      <c r="D45" s="81"/>
      <c r="E45" s="82"/>
      <c r="F45" s="67"/>
    </row>
    <row r="46" spans="1:11" x14ac:dyDescent="0.25">
      <c r="A46" s="67"/>
      <c r="B46" s="80"/>
      <c r="D46" s="84"/>
      <c r="E46" s="82"/>
      <c r="F46" s="67"/>
    </row>
    <row r="47" spans="1:11" x14ac:dyDescent="0.25">
      <c r="A47" s="67"/>
      <c r="B47" s="80"/>
      <c r="D47" s="84"/>
      <c r="E47" s="82"/>
      <c r="F47" s="67"/>
    </row>
    <row r="48" spans="1:11" x14ac:dyDescent="0.25">
      <c r="A48" s="68" t="s">
        <v>85</v>
      </c>
      <c r="D48" s="84"/>
    </row>
    <row r="49" spans="1:7" x14ac:dyDescent="0.25">
      <c r="A49" s="68" t="s">
        <v>95</v>
      </c>
      <c r="D49" s="84"/>
    </row>
    <row r="50" spans="1:7" x14ac:dyDescent="0.25">
      <c r="A50" s="87" t="s">
        <v>114</v>
      </c>
      <c r="D50" s="84"/>
    </row>
    <row r="51" spans="1:7" x14ac:dyDescent="0.25">
      <c r="A51" s="87"/>
      <c r="D51" s="84"/>
      <c r="G51" s="72"/>
    </row>
    <row r="52" spans="1:7" x14ac:dyDescent="0.25">
      <c r="A52" s="87"/>
      <c r="D52" s="84"/>
    </row>
    <row r="53" spans="1:7" x14ac:dyDescent="0.25">
      <c r="A53" s="87"/>
      <c r="D53" s="84"/>
    </row>
    <row r="54" spans="1:7" x14ac:dyDescent="0.25">
      <c r="A54" s="87"/>
      <c r="D54" s="84"/>
    </row>
    <row r="55" spans="1:7" x14ac:dyDescent="0.25">
      <c r="A55" s="87"/>
      <c r="D55" s="84"/>
    </row>
    <row r="56" spans="1:7" x14ac:dyDescent="0.25">
      <c r="A56" s="87"/>
      <c r="C56" s="88"/>
      <c r="D56" s="84"/>
    </row>
    <row r="57" spans="1:7" x14ac:dyDescent="0.25">
      <c r="A57" s="87"/>
      <c r="D57" s="84"/>
    </row>
    <row r="58" spans="1:7" x14ac:dyDescent="0.25">
      <c r="A58" s="87"/>
      <c r="D58" s="84"/>
    </row>
    <row r="59" spans="1:7" x14ac:dyDescent="0.25">
      <c r="A59" s="87"/>
      <c r="D59" s="84"/>
    </row>
    <row r="60" spans="1:7" x14ac:dyDescent="0.25">
      <c r="A60" s="87"/>
    </row>
    <row r="61" spans="1:7" x14ac:dyDescent="0.25">
      <c r="A61" s="87"/>
    </row>
    <row r="62" spans="1:7" x14ac:dyDescent="0.25">
      <c r="A62" s="87"/>
    </row>
    <row r="63" spans="1:7" x14ac:dyDescent="0.25">
      <c r="A63" s="87"/>
    </row>
    <row r="64" spans="1:7" x14ac:dyDescent="0.25">
      <c r="A64" s="87"/>
    </row>
    <row r="65" spans="1:1" x14ac:dyDescent="0.25">
      <c r="A65" s="87"/>
    </row>
    <row r="66" spans="1:1" x14ac:dyDescent="0.25">
      <c r="A66" s="87"/>
    </row>
    <row r="67" spans="1:1" x14ac:dyDescent="0.25">
      <c r="A67" s="87"/>
    </row>
    <row r="68" spans="1:1" x14ac:dyDescent="0.25">
      <c r="A68" s="87"/>
    </row>
    <row r="69" spans="1:1" x14ac:dyDescent="0.25">
      <c r="A69" s="87"/>
    </row>
    <row r="70" spans="1:1" x14ac:dyDescent="0.25">
      <c r="A70" s="87"/>
    </row>
    <row r="71" spans="1:1" x14ac:dyDescent="0.25">
      <c r="A71" s="87"/>
    </row>
  </sheetData>
  <mergeCells count="1">
    <mergeCell ref="A3:E3"/>
  </mergeCells>
  <phoneticPr fontId="7" type="noConversion"/>
  <hyperlinks>
    <hyperlink ref="A1" location="Index!A1" display="Index"/>
  </hyperlink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75" zoomScaleNormal="100" workbookViewId="0">
      <pane ySplit="6" topLeftCell="A7" activePane="bottomLeft" state="frozen"/>
      <selection pane="bottomLeft" activeCell="BB48" sqref="BB48"/>
    </sheetView>
  </sheetViews>
  <sheetFormatPr defaultRowHeight="15.75" x14ac:dyDescent="0.25"/>
  <cols>
    <col min="1" max="1" width="16.42578125" style="68" customWidth="1"/>
    <col min="2" max="2" width="74.140625" style="68" customWidth="1"/>
    <col min="3" max="3" width="18.85546875" style="92" customWidth="1"/>
    <col min="4" max="4" width="22.28515625" style="92" customWidth="1"/>
    <col min="5" max="5" width="19.7109375" style="92" customWidth="1"/>
    <col min="6" max="6" width="22.5703125" style="92" customWidth="1"/>
    <col min="7" max="7" width="23" style="68" customWidth="1"/>
    <col min="8" max="8" width="21.140625" style="68" customWidth="1"/>
    <col min="9" max="9" width="20.85546875" style="68" bestFit="1" customWidth="1"/>
    <col min="10" max="10" width="10.5703125" style="68" bestFit="1" customWidth="1"/>
    <col min="11" max="11" width="19.42578125" style="68" bestFit="1" customWidth="1"/>
    <col min="12" max="12" width="20.85546875" style="68" bestFit="1" customWidth="1"/>
    <col min="13" max="13" width="28.140625" style="68" bestFit="1" customWidth="1"/>
    <col min="14" max="14" width="12.5703125" style="68" bestFit="1" customWidth="1"/>
    <col min="15" max="15" width="10.5703125" style="68" bestFit="1" customWidth="1"/>
    <col min="16" max="16" width="12.5703125" style="68" bestFit="1" customWidth="1"/>
    <col min="17" max="17" width="16.7109375" style="68" bestFit="1" customWidth="1"/>
    <col min="18" max="18" width="11.140625" style="68" bestFit="1" customWidth="1"/>
    <col min="19" max="19" width="13.85546875" style="68" bestFit="1" customWidth="1"/>
    <col min="20" max="16384" width="9.140625" style="68"/>
  </cols>
  <sheetData>
    <row r="1" spans="1:16" x14ac:dyDescent="0.25">
      <c r="A1" s="91" t="s">
        <v>8</v>
      </c>
    </row>
    <row r="2" spans="1:16" x14ac:dyDescent="0.25">
      <c r="A2" s="91"/>
    </row>
    <row r="3" spans="1:16" ht="20.25" customHeight="1" x14ac:dyDescent="0.3">
      <c r="A3" s="204" t="s">
        <v>39</v>
      </c>
      <c r="B3" s="204"/>
      <c r="C3" s="204"/>
      <c r="D3" s="204"/>
      <c r="E3" s="204"/>
      <c r="F3" s="204"/>
    </row>
    <row r="4" spans="1:16" x14ac:dyDescent="0.25">
      <c r="A4" s="4"/>
      <c r="B4" s="4"/>
      <c r="C4" s="13">
        <v>2015</v>
      </c>
      <c r="D4" s="13">
        <v>2015</v>
      </c>
      <c r="E4" s="13">
        <v>2016</v>
      </c>
      <c r="F4" s="13">
        <v>2016</v>
      </c>
    </row>
    <row r="5" spans="1:16" x14ac:dyDescent="0.25">
      <c r="A5" s="4" t="s">
        <v>40</v>
      </c>
      <c r="B5" s="4" t="s">
        <v>41</v>
      </c>
      <c r="C5" s="13" t="s">
        <v>4</v>
      </c>
      <c r="D5" s="13" t="s">
        <v>5</v>
      </c>
      <c r="E5" s="13" t="s">
        <v>4</v>
      </c>
      <c r="F5" s="13" t="s">
        <v>5</v>
      </c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5">
      <c r="A6" s="14" t="s">
        <v>42</v>
      </c>
      <c r="B6" s="4"/>
      <c r="C6" s="13"/>
      <c r="D6" s="13" t="s">
        <v>43</v>
      </c>
      <c r="E6" s="13"/>
      <c r="F6" s="13" t="s">
        <v>43</v>
      </c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5">
      <c r="A7" s="107"/>
      <c r="B7" s="134"/>
      <c r="C7" s="135"/>
      <c r="D7" s="135"/>
      <c r="E7" s="135"/>
      <c r="F7" s="135"/>
      <c r="G7" s="67"/>
      <c r="H7" s="67"/>
      <c r="I7" s="67"/>
      <c r="J7" s="67"/>
      <c r="O7" s="67"/>
      <c r="P7" s="67"/>
    </row>
    <row r="8" spans="1:16" x14ac:dyDescent="0.25">
      <c r="A8" s="4" t="s">
        <v>10</v>
      </c>
      <c r="B8" s="199" t="s">
        <v>120</v>
      </c>
      <c r="C8" s="136"/>
      <c r="D8" s="136"/>
      <c r="E8" s="136"/>
      <c r="F8" s="136"/>
      <c r="G8" s="67"/>
      <c r="H8" s="67"/>
      <c r="I8" s="67"/>
      <c r="J8" s="67"/>
      <c r="O8" s="67"/>
      <c r="P8" s="67"/>
    </row>
    <row r="9" spans="1:16" x14ac:dyDescent="0.25">
      <c r="A9" s="67"/>
      <c r="B9" s="67" t="s">
        <v>44</v>
      </c>
      <c r="C9" s="101">
        <v>4465.0007354999998</v>
      </c>
      <c r="D9" s="81">
        <v>226000817.40408999</v>
      </c>
      <c r="E9" s="101">
        <v>3608.88</v>
      </c>
      <c r="F9" s="137">
        <v>188525783.28</v>
      </c>
      <c r="G9" s="101"/>
      <c r="H9" s="81"/>
      <c r="I9" s="72"/>
    </row>
    <row r="10" spans="1:16" x14ac:dyDescent="0.25">
      <c r="A10" s="67"/>
      <c r="B10" s="67" t="s">
        <v>45</v>
      </c>
      <c r="C10" s="68">
        <v>4692.8027695000001</v>
      </c>
      <c r="D10" s="81">
        <v>246603908.83000001</v>
      </c>
      <c r="E10" s="101">
        <v>4637.1000000000004</v>
      </c>
      <c r="F10" s="137">
        <v>256792900.28</v>
      </c>
      <c r="G10" s="101"/>
    </row>
    <row r="11" spans="1:16" x14ac:dyDescent="0.25">
      <c r="A11" s="67"/>
      <c r="B11" s="67" t="s">
        <v>83</v>
      </c>
      <c r="C11" s="74">
        <v>2217.502571085</v>
      </c>
      <c r="D11" s="81">
        <v>99926323.969999999</v>
      </c>
      <c r="E11" s="101">
        <v>149.68</v>
      </c>
      <c r="F11" s="137">
        <v>8596146.4900000002</v>
      </c>
      <c r="G11" s="101"/>
      <c r="H11" s="81"/>
    </row>
    <row r="12" spans="1:16" x14ac:dyDescent="0.25">
      <c r="A12" s="67"/>
      <c r="B12" s="67" t="s">
        <v>46</v>
      </c>
      <c r="C12" s="138">
        <v>750.05371898966416</v>
      </c>
      <c r="D12" s="83">
        <v>39403296.250447601</v>
      </c>
      <c r="E12" s="138">
        <v>1023.64</v>
      </c>
      <c r="F12" s="137">
        <v>55526982.479999997</v>
      </c>
      <c r="G12" s="101"/>
      <c r="H12" s="102"/>
      <c r="I12" s="72"/>
      <c r="J12" s="74"/>
    </row>
    <row r="13" spans="1:16" x14ac:dyDescent="0.25">
      <c r="A13" s="67"/>
      <c r="B13" s="67" t="s">
        <v>47</v>
      </c>
      <c r="C13" s="74">
        <v>547.77101887856577</v>
      </c>
      <c r="D13" s="81">
        <v>27036747.766757999</v>
      </c>
      <c r="E13" s="101">
        <v>429.74930000000001</v>
      </c>
      <c r="F13" s="137">
        <v>23051531.350000001</v>
      </c>
      <c r="G13" s="101"/>
      <c r="H13" s="81"/>
    </row>
    <row r="14" spans="1:16" x14ac:dyDescent="0.25">
      <c r="A14" s="67"/>
      <c r="B14" s="67" t="s">
        <v>113</v>
      </c>
      <c r="C14" s="74">
        <v>0.29752434875979999</v>
      </c>
      <c r="D14" s="81">
        <v>10334.76</v>
      </c>
      <c r="E14" s="101">
        <v>0.3795</v>
      </c>
      <c r="F14" s="137">
        <v>20229.259999999998</v>
      </c>
      <c r="G14" s="101"/>
      <c r="H14" s="81"/>
    </row>
    <row r="15" spans="1:16" x14ac:dyDescent="0.25">
      <c r="A15" s="67"/>
      <c r="B15" s="67" t="s">
        <v>48</v>
      </c>
      <c r="C15" s="74">
        <v>13.851328062320999</v>
      </c>
      <c r="D15" s="81">
        <v>494691.68051903101</v>
      </c>
      <c r="E15" s="101">
        <v>16.336300000000001</v>
      </c>
      <c r="F15" s="137">
        <v>771261.34</v>
      </c>
      <c r="G15" s="101"/>
      <c r="H15" s="81"/>
      <c r="I15" s="72"/>
    </row>
    <row r="16" spans="1:16" x14ac:dyDescent="0.25">
      <c r="A16" s="67"/>
      <c r="B16" s="67"/>
      <c r="C16" s="205">
        <v>2015</v>
      </c>
      <c r="D16" s="205"/>
      <c r="E16" s="205">
        <v>2016</v>
      </c>
      <c r="F16" s="205"/>
      <c r="G16" s="72"/>
      <c r="H16" s="81"/>
      <c r="O16" s="96"/>
      <c r="P16" s="96"/>
    </row>
    <row r="17" spans="1:19" x14ac:dyDescent="0.25">
      <c r="A17" s="67"/>
      <c r="B17" s="15" t="s">
        <v>103</v>
      </c>
      <c r="C17" s="16">
        <f>SUM(C9:C15)</f>
        <v>12687.279666364311</v>
      </c>
      <c r="D17" s="17">
        <f>SUM(D9:D15)</f>
        <v>639476120.66181457</v>
      </c>
      <c r="E17" s="16">
        <f>SUM(E9:E15)</f>
        <v>9865.7650999999987</v>
      </c>
      <c r="F17" s="17">
        <f>SUM(F9:F15)</f>
        <v>533284834.48000002</v>
      </c>
      <c r="G17" s="72"/>
      <c r="H17" s="81"/>
      <c r="O17" s="96"/>
      <c r="P17" s="103"/>
    </row>
    <row r="18" spans="1:19" x14ac:dyDescent="0.25">
      <c r="A18" s="4" t="s">
        <v>11</v>
      </c>
      <c r="B18" s="200" t="s">
        <v>120</v>
      </c>
      <c r="C18" s="139"/>
      <c r="D18" s="139"/>
      <c r="E18" s="139"/>
      <c r="F18" s="139"/>
      <c r="G18" s="104"/>
      <c r="H18" s="81"/>
    </row>
    <row r="19" spans="1:19" x14ac:dyDescent="0.25">
      <c r="A19" s="67"/>
      <c r="B19" s="67" t="s">
        <v>49</v>
      </c>
      <c r="C19" s="140">
        <v>12267.9357805</v>
      </c>
      <c r="D19" s="141">
        <v>8381911.1848448999</v>
      </c>
      <c r="E19" s="142">
        <v>7668.79</v>
      </c>
      <c r="F19" s="141">
        <v>6065302.2000000002</v>
      </c>
      <c r="G19" s="101"/>
      <c r="H19" s="81"/>
    </row>
    <row r="20" spans="1:19" x14ac:dyDescent="0.25">
      <c r="A20" s="67"/>
      <c r="B20" s="67" t="s">
        <v>50</v>
      </c>
      <c r="C20" s="140">
        <v>190.231805315</v>
      </c>
      <c r="D20" s="141">
        <v>136715.04</v>
      </c>
      <c r="E20" s="140">
        <v>181.71</v>
      </c>
      <c r="F20" s="141">
        <v>148592.87</v>
      </c>
      <c r="G20" s="101"/>
      <c r="H20" s="81"/>
    </row>
    <row r="21" spans="1:19" x14ac:dyDescent="0.25">
      <c r="A21" s="67"/>
      <c r="B21" s="67" t="s">
        <v>51</v>
      </c>
      <c r="C21" s="140">
        <v>39.402535869999994</v>
      </c>
      <c r="D21" s="141">
        <v>26994.37</v>
      </c>
      <c r="E21" s="140">
        <v>109.64</v>
      </c>
      <c r="F21" s="141">
        <v>86903</v>
      </c>
      <c r="G21" s="101"/>
      <c r="H21" s="81"/>
    </row>
    <row r="22" spans="1:19" x14ac:dyDescent="0.25">
      <c r="A22" s="67"/>
      <c r="B22" s="67"/>
      <c r="C22" s="205">
        <v>2015</v>
      </c>
      <c r="D22" s="205"/>
      <c r="E22" s="205">
        <v>2016</v>
      </c>
      <c r="F22" s="205"/>
      <c r="G22" s="104"/>
    </row>
    <row r="23" spans="1:19" x14ac:dyDescent="0.25">
      <c r="A23" s="67"/>
      <c r="B23" s="15" t="s">
        <v>104</v>
      </c>
      <c r="C23" s="16">
        <f>SUM(C19:C21)</f>
        <v>12497.570121684999</v>
      </c>
      <c r="D23" s="18">
        <f>SUM(D19:D21)</f>
        <v>8545620.5948448982</v>
      </c>
      <c r="E23" s="16">
        <f>SUM(E19:E21)</f>
        <v>7960.14</v>
      </c>
      <c r="F23" s="18">
        <f>SUM(F19:F21)</f>
        <v>6300798.0700000003</v>
      </c>
      <c r="G23" s="72"/>
      <c r="H23" s="105"/>
    </row>
    <row r="24" spans="1:19" x14ac:dyDescent="0.25">
      <c r="A24" s="4" t="s">
        <v>52</v>
      </c>
      <c r="B24" s="4" t="s">
        <v>53</v>
      </c>
      <c r="C24" s="67"/>
      <c r="D24" s="67"/>
      <c r="E24" s="67"/>
      <c r="F24" s="67"/>
      <c r="G24" s="70"/>
      <c r="H24" s="105"/>
    </row>
    <row r="25" spans="1:19" x14ac:dyDescent="0.25">
      <c r="A25" s="67"/>
      <c r="B25" s="67" t="s">
        <v>54</v>
      </c>
      <c r="C25" s="19"/>
      <c r="D25" s="143"/>
      <c r="E25" s="19"/>
      <c r="F25" s="143"/>
      <c r="G25" s="104"/>
    </row>
    <row r="26" spans="1:19" x14ac:dyDescent="0.25">
      <c r="A26" s="67"/>
      <c r="B26" s="67" t="s">
        <v>55</v>
      </c>
      <c r="C26" s="20"/>
      <c r="D26" s="143"/>
      <c r="E26" s="20"/>
      <c r="F26" s="143"/>
      <c r="G26" s="72"/>
      <c r="I26" s="96"/>
      <c r="K26" s="101"/>
      <c r="L26" s="83"/>
      <c r="M26" s="101"/>
      <c r="N26" s="101"/>
      <c r="P26" s="101"/>
      <c r="Q26" s="101"/>
      <c r="R26" s="106"/>
      <c r="S26" s="101"/>
    </row>
    <row r="27" spans="1:19" x14ac:dyDescent="0.25">
      <c r="A27" s="67"/>
      <c r="B27" s="67"/>
      <c r="C27" s="205">
        <v>2015</v>
      </c>
      <c r="D27" s="205"/>
      <c r="E27" s="205">
        <v>2016</v>
      </c>
      <c r="F27" s="205"/>
      <c r="I27" s="96"/>
      <c r="L27" s="83"/>
    </row>
    <row r="28" spans="1:19" x14ac:dyDescent="0.25">
      <c r="A28" s="67"/>
      <c r="B28" s="15" t="s">
        <v>105</v>
      </c>
      <c r="C28" s="21">
        <v>3193722</v>
      </c>
      <c r="D28" s="22"/>
      <c r="E28" s="21">
        <v>3495800</v>
      </c>
      <c r="F28" s="22"/>
    </row>
    <row r="29" spans="1:19" x14ac:dyDescent="0.25">
      <c r="A29" s="67"/>
      <c r="B29" s="67"/>
      <c r="C29" s="205">
        <v>2015</v>
      </c>
      <c r="D29" s="205"/>
      <c r="E29" s="205">
        <v>2016</v>
      </c>
      <c r="F29" s="205"/>
    </row>
    <row r="30" spans="1:19" x14ac:dyDescent="0.25">
      <c r="A30" s="67"/>
      <c r="B30" s="15" t="s">
        <v>106</v>
      </c>
      <c r="C30" s="23">
        <f>SUM(C17/1000,C23/1000,C28)</f>
        <v>3193747.184849788</v>
      </c>
      <c r="D30" s="24"/>
      <c r="E30" s="23">
        <f>SUM(E17/1000,E23/1000,E28)</f>
        <v>3495817.8259051</v>
      </c>
      <c r="F30" s="24"/>
    </row>
    <row r="31" spans="1:19" x14ac:dyDescent="0.25">
      <c r="A31" s="67"/>
      <c r="B31" s="15" t="s">
        <v>56</v>
      </c>
      <c r="C31" s="24"/>
      <c r="D31" s="25">
        <f>SUM(D23,D17)</f>
        <v>648021741.25665951</v>
      </c>
      <c r="E31" s="24"/>
      <c r="F31" s="25">
        <f>SUM(F23,F17)</f>
        <v>539585632.55000007</v>
      </c>
    </row>
    <row r="32" spans="1:19" x14ac:dyDescent="0.25">
      <c r="A32" s="67"/>
      <c r="B32" s="67"/>
      <c r="C32" s="93"/>
      <c r="D32" s="93"/>
      <c r="E32" s="93"/>
      <c r="F32" s="93"/>
    </row>
    <row r="33" spans="1:11" x14ac:dyDescent="0.25">
      <c r="A33" s="94"/>
      <c r="B33" s="67" t="s">
        <v>119</v>
      </c>
      <c r="C33" s="95"/>
      <c r="D33" s="78"/>
      <c r="E33" s="93"/>
      <c r="I33" s="96"/>
    </row>
    <row r="34" spans="1:11" x14ac:dyDescent="0.25">
      <c r="B34" s="87" t="s">
        <v>114</v>
      </c>
    </row>
    <row r="36" spans="1:11" x14ac:dyDescent="0.25">
      <c r="C36" s="97"/>
      <c r="D36" s="98"/>
      <c r="E36" s="99"/>
    </row>
    <row r="37" spans="1:11" x14ac:dyDescent="0.25">
      <c r="C37" s="93"/>
      <c r="D37" s="98"/>
      <c r="E37" s="99"/>
      <c r="F37" s="100"/>
    </row>
    <row r="38" spans="1:11" x14ac:dyDescent="0.25">
      <c r="C38" s="97"/>
      <c r="D38" s="98"/>
      <c r="E38" s="99"/>
      <c r="F38" s="100"/>
    </row>
    <row r="39" spans="1:11" x14ac:dyDescent="0.25">
      <c r="C39" s="97"/>
      <c r="D39" s="98"/>
      <c r="E39" s="99"/>
      <c r="F39" s="100"/>
    </row>
    <row r="40" spans="1:11" x14ac:dyDescent="0.25">
      <c r="C40" s="93"/>
      <c r="D40" s="98"/>
      <c r="E40" s="98"/>
      <c r="F40" s="100"/>
      <c r="I40" s="96"/>
      <c r="K40" s="83"/>
    </row>
    <row r="41" spans="1:11" x14ac:dyDescent="0.25">
      <c r="C41" s="97"/>
      <c r="D41" s="98"/>
    </row>
    <row r="42" spans="1:11" x14ac:dyDescent="0.25">
      <c r="C42" s="93"/>
      <c r="D42" s="98"/>
    </row>
    <row r="43" spans="1:11" x14ac:dyDescent="0.25">
      <c r="D43" s="98"/>
      <c r="I43" s="101"/>
    </row>
    <row r="44" spans="1:11" x14ac:dyDescent="0.25">
      <c r="D44" s="98"/>
      <c r="G44" s="92"/>
    </row>
    <row r="45" spans="1:11" x14ac:dyDescent="0.25">
      <c r="D45" s="98"/>
      <c r="G45" s="92"/>
      <c r="I45" s="101"/>
    </row>
    <row r="46" spans="1:11" x14ac:dyDescent="0.25">
      <c r="C46" s="98"/>
    </row>
    <row r="47" spans="1:11" x14ac:dyDescent="0.25">
      <c r="C47" s="98"/>
      <c r="H47" s="72"/>
    </row>
    <row r="48" spans="1:11" x14ac:dyDescent="0.25">
      <c r="D48" s="98"/>
      <c r="G48" s="72"/>
    </row>
    <row r="50" spans="3:6" x14ac:dyDescent="0.25">
      <c r="F50" s="99"/>
    </row>
    <row r="51" spans="3:6" x14ac:dyDescent="0.25">
      <c r="D51" s="98"/>
    </row>
    <row r="52" spans="3:6" x14ac:dyDescent="0.25">
      <c r="D52" s="98"/>
    </row>
    <row r="55" spans="3:6" x14ac:dyDescent="0.25">
      <c r="D55" s="98"/>
      <c r="F55" s="98"/>
    </row>
    <row r="57" spans="3:6" x14ac:dyDescent="0.25">
      <c r="C57" s="72"/>
    </row>
  </sheetData>
  <mergeCells count="9">
    <mergeCell ref="A3:F3"/>
    <mergeCell ref="E29:F29"/>
    <mergeCell ref="C16:D16"/>
    <mergeCell ref="C22:D22"/>
    <mergeCell ref="C29:D29"/>
    <mergeCell ref="C27:D27"/>
    <mergeCell ref="E22:F22"/>
    <mergeCell ref="E16:F16"/>
    <mergeCell ref="E27:F27"/>
  </mergeCells>
  <phoneticPr fontId="7" type="noConversion"/>
  <hyperlinks>
    <hyperlink ref="A1" location="INDEX!A1" display="Index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E17 E23 C17 C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75" workbookViewId="0">
      <selection activeCell="AW49" sqref="AW49"/>
    </sheetView>
  </sheetViews>
  <sheetFormatPr defaultRowHeight="15.75" x14ac:dyDescent="0.25"/>
  <cols>
    <col min="1" max="1" width="30.42578125" style="67" customWidth="1"/>
    <col min="2" max="2" width="16.5703125" style="67" bestFit="1" customWidth="1"/>
    <col min="3" max="3" width="22.85546875" style="67" bestFit="1" customWidth="1"/>
    <col min="4" max="4" width="10.42578125" style="67" bestFit="1" customWidth="1"/>
    <col min="5" max="5" width="15.5703125" style="67" bestFit="1" customWidth="1"/>
    <col min="6" max="6" width="14.140625" style="67" bestFit="1" customWidth="1"/>
    <col min="7" max="7" width="19.42578125" style="67" bestFit="1" customWidth="1"/>
    <col min="8" max="8" width="17.42578125" style="67" customWidth="1"/>
    <col min="9" max="16384" width="9.140625" style="67"/>
  </cols>
  <sheetData>
    <row r="1" spans="1:9" ht="18.75" x14ac:dyDescent="0.3">
      <c r="A1" s="111" t="s">
        <v>8</v>
      </c>
      <c r="B1" s="112"/>
      <c r="C1" s="112"/>
      <c r="D1" s="112"/>
      <c r="E1" s="112"/>
      <c r="F1" s="112"/>
      <c r="G1" s="112"/>
      <c r="H1" s="112"/>
    </row>
    <row r="2" spans="1:9" ht="18.75" x14ac:dyDescent="0.3">
      <c r="A2" s="113"/>
      <c r="B2" s="112"/>
      <c r="C2" s="112"/>
      <c r="D2" s="112"/>
      <c r="E2" s="112"/>
      <c r="F2" s="112"/>
      <c r="G2" s="112"/>
      <c r="H2" s="112"/>
    </row>
    <row r="3" spans="1:9" ht="20.25" customHeight="1" x14ac:dyDescent="0.25">
      <c r="A3" s="206" t="s">
        <v>88</v>
      </c>
      <c r="B3" s="206"/>
      <c r="C3" s="206"/>
      <c r="D3" s="206"/>
      <c r="E3" s="206"/>
      <c r="F3" s="206"/>
      <c r="G3" s="206"/>
      <c r="H3" s="206"/>
      <c r="I3" s="108"/>
    </row>
    <row r="4" spans="1:9" x14ac:dyDescent="0.25">
      <c r="A4" s="46" t="s">
        <v>57</v>
      </c>
      <c r="B4" s="47" t="s">
        <v>58</v>
      </c>
      <c r="C4" s="47" t="s">
        <v>59</v>
      </c>
      <c r="D4" s="48" t="s">
        <v>60</v>
      </c>
      <c r="E4" s="47" t="s">
        <v>61</v>
      </c>
      <c r="F4" s="49" t="s">
        <v>62</v>
      </c>
      <c r="G4" s="47" t="s">
        <v>89</v>
      </c>
      <c r="H4" s="48" t="s">
        <v>61</v>
      </c>
      <c r="I4" s="109"/>
    </row>
    <row r="5" spans="1:9" x14ac:dyDescent="0.25">
      <c r="A5" s="50"/>
      <c r="B5" s="51"/>
      <c r="C5" s="51"/>
      <c r="D5" s="52"/>
      <c r="E5" s="53" t="s">
        <v>93</v>
      </c>
      <c r="F5" s="54"/>
      <c r="G5" s="51"/>
      <c r="H5" s="48" t="s">
        <v>93</v>
      </c>
      <c r="I5" s="109"/>
    </row>
    <row r="6" spans="1:9" x14ac:dyDescent="0.25">
      <c r="A6" s="114"/>
      <c r="B6" s="115"/>
      <c r="C6" s="115"/>
      <c r="D6" s="115"/>
      <c r="E6" s="88"/>
      <c r="F6" s="116"/>
      <c r="G6" s="115"/>
      <c r="H6" s="117"/>
      <c r="I6" s="109"/>
    </row>
    <row r="7" spans="1:9" ht="17.45" customHeight="1" x14ac:dyDescent="0.25">
      <c r="A7" s="118" t="s">
        <v>63</v>
      </c>
      <c r="B7" s="119" t="s">
        <v>90</v>
      </c>
      <c r="C7" s="120">
        <v>753.9</v>
      </c>
      <c r="D7" s="119" t="s">
        <v>90</v>
      </c>
      <c r="E7" s="121">
        <f>SUM(B7:D7)</f>
        <v>753.9</v>
      </c>
      <c r="F7" s="122">
        <v>753.9</v>
      </c>
      <c r="G7" s="122"/>
      <c r="H7" s="88">
        <f>F7+G7</f>
        <v>753.9</v>
      </c>
      <c r="I7" s="108"/>
    </row>
    <row r="8" spans="1:9" x14ac:dyDescent="0.25">
      <c r="A8" s="55" t="s">
        <v>64</v>
      </c>
      <c r="B8" s="56">
        <v>0</v>
      </c>
      <c r="C8" s="57">
        <f>SUM(C7)</f>
        <v>753.9</v>
      </c>
      <c r="D8" s="56">
        <v>0</v>
      </c>
      <c r="E8" s="58">
        <f t="shared" ref="E8:E13" si="0">SUM(B8:D8)</f>
        <v>753.9</v>
      </c>
      <c r="F8" s="57">
        <f>SUM(F7)</f>
        <v>753.9</v>
      </c>
      <c r="G8" s="57">
        <f>SUM(G7)</f>
        <v>0</v>
      </c>
      <c r="H8" s="57">
        <f>SUM(H7)</f>
        <v>753.9</v>
      </c>
      <c r="I8" s="80"/>
    </row>
    <row r="9" spans="1:9" x14ac:dyDescent="0.25">
      <c r="A9" s="123"/>
      <c r="B9" s="124"/>
      <c r="C9" s="124"/>
      <c r="D9" s="124"/>
      <c r="E9" s="125"/>
      <c r="F9" s="124"/>
      <c r="G9" s="124"/>
      <c r="H9" s="124"/>
    </row>
    <row r="10" spans="1:9" x14ac:dyDescent="0.25">
      <c r="A10" s="126" t="s">
        <v>65</v>
      </c>
      <c r="B10" s="120">
        <v>1205.4000000000001</v>
      </c>
      <c r="C10" s="120">
        <v>199.2</v>
      </c>
      <c r="D10" s="119"/>
      <c r="E10" s="121">
        <f t="shared" si="0"/>
        <v>1404.6000000000001</v>
      </c>
      <c r="F10" s="122">
        <v>1212.5999999999999</v>
      </c>
      <c r="G10" s="127">
        <v>192</v>
      </c>
      <c r="H10" s="88">
        <v>1404.5</v>
      </c>
    </row>
    <row r="11" spans="1:9" x14ac:dyDescent="0.25">
      <c r="A11" s="126" t="s">
        <v>66</v>
      </c>
      <c r="B11" s="119" t="s">
        <v>90</v>
      </c>
      <c r="C11" s="120">
        <v>125.9</v>
      </c>
      <c r="D11" s="119"/>
      <c r="E11" s="121">
        <f t="shared" si="0"/>
        <v>125.9</v>
      </c>
      <c r="F11" s="122">
        <v>125.9</v>
      </c>
      <c r="G11" s="128" t="s">
        <v>90</v>
      </c>
      <c r="H11" s="88">
        <f>SUM(F11:G11)</f>
        <v>125.9</v>
      </c>
    </row>
    <row r="12" spans="1:9" x14ac:dyDescent="0.25">
      <c r="A12" s="126" t="s">
        <v>67</v>
      </c>
      <c r="B12" s="119" t="s">
        <v>90</v>
      </c>
      <c r="C12" s="120">
        <v>27.5</v>
      </c>
      <c r="D12" s="120">
        <v>2</v>
      </c>
      <c r="E12" s="121">
        <f t="shared" si="0"/>
        <v>29.5</v>
      </c>
      <c r="F12" s="122">
        <v>29.5</v>
      </c>
      <c r="G12" s="128" t="s">
        <v>90</v>
      </c>
      <c r="H12" s="88">
        <f>SUM(F12:G12)</f>
        <v>29.5</v>
      </c>
    </row>
    <row r="13" spans="1:9" x14ac:dyDescent="0.25">
      <c r="A13" s="126" t="s">
        <v>68</v>
      </c>
      <c r="B13" s="119" t="s">
        <v>90</v>
      </c>
      <c r="C13" s="120">
        <v>342.4</v>
      </c>
      <c r="D13" s="120">
        <v>311</v>
      </c>
      <c r="E13" s="121">
        <f t="shared" si="0"/>
        <v>653.4</v>
      </c>
      <c r="F13" s="122">
        <v>653.4</v>
      </c>
      <c r="G13" s="128" t="s">
        <v>90</v>
      </c>
      <c r="H13" s="88">
        <f>SUM(F13:G13)</f>
        <v>653.4</v>
      </c>
    </row>
    <row r="14" spans="1:9" x14ac:dyDescent="0.25">
      <c r="A14" s="59" t="s">
        <v>69</v>
      </c>
      <c r="B14" s="60">
        <f t="shared" ref="B14:H14" si="1">SUM(B10:B13)</f>
        <v>1205.4000000000001</v>
      </c>
      <c r="C14" s="60">
        <v>694.8</v>
      </c>
      <c r="D14" s="60">
        <f t="shared" si="1"/>
        <v>313</v>
      </c>
      <c r="E14" s="58">
        <v>2213.1999999999998</v>
      </c>
      <c r="F14" s="60">
        <v>2021.3</v>
      </c>
      <c r="G14" s="60">
        <f t="shared" si="1"/>
        <v>192</v>
      </c>
      <c r="H14" s="60">
        <f t="shared" si="1"/>
        <v>2213.3000000000002</v>
      </c>
    </row>
    <row r="15" spans="1:9" x14ac:dyDescent="0.25">
      <c r="A15" s="123"/>
      <c r="B15" s="124"/>
      <c r="C15" s="124"/>
      <c r="D15" s="124"/>
      <c r="E15" s="124"/>
      <c r="F15" s="129"/>
      <c r="G15" s="124"/>
      <c r="H15" s="124"/>
    </row>
    <row r="16" spans="1:9" x14ac:dyDescent="0.25">
      <c r="A16" s="59" t="s">
        <v>70</v>
      </c>
      <c r="B16" s="61">
        <f t="shared" ref="B16:G16" si="2">B8+B14</f>
        <v>1205.4000000000001</v>
      </c>
      <c r="C16" s="61">
        <f t="shared" si="2"/>
        <v>1448.6999999999998</v>
      </c>
      <c r="D16" s="61">
        <f t="shared" si="2"/>
        <v>313</v>
      </c>
      <c r="E16" s="61">
        <f t="shared" si="2"/>
        <v>2967.1</v>
      </c>
      <c r="F16" s="61">
        <v>2775.1</v>
      </c>
      <c r="G16" s="61">
        <f t="shared" si="2"/>
        <v>192</v>
      </c>
      <c r="H16" s="61">
        <v>2967.1</v>
      </c>
    </row>
    <row r="17" spans="1:8" x14ac:dyDescent="0.25">
      <c r="A17" s="130"/>
      <c r="B17" s="130"/>
      <c r="C17" s="130"/>
      <c r="D17" s="130"/>
      <c r="E17" s="130"/>
      <c r="F17" s="130"/>
      <c r="G17" s="130"/>
      <c r="H17" s="130"/>
    </row>
    <row r="18" spans="1:8" x14ac:dyDescent="0.25">
      <c r="A18" s="131" t="s">
        <v>112</v>
      </c>
      <c r="B18" s="131"/>
      <c r="C18" s="131"/>
      <c r="D18" s="132"/>
      <c r="E18" s="132"/>
      <c r="F18" s="132"/>
      <c r="G18" s="133"/>
      <c r="H18" s="130"/>
    </row>
    <row r="21" spans="1:8" x14ac:dyDescent="0.25">
      <c r="C21" s="93"/>
      <c r="E21" s="110"/>
      <c r="F21" s="108"/>
    </row>
    <row r="22" spans="1:8" x14ac:dyDescent="0.25">
      <c r="C22" s="93"/>
      <c r="E22" s="110"/>
      <c r="F22" s="108"/>
    </row>
    <row r="41" spans="6:8" x14ac:dyDescent="0.25">
      <c r="F41" s="80"/>
      <c r="G41" s="80"/>
      <c r="H41" s="80"/>
    </row>
    <row r="42" spans="6:8" x14ac:dyDescent="0.25">
      <c r="G42" s="80"/>
    </row>
    <row r="44" spans="6:8" x14ac:dyDescent="0.25">
      <c r="F44" s="80"/>
    </row>
    <row r="46" spans="6:8" x14ac:dyDescent="0.25">
      <c r="F46" s="80"/>
    </row>
  </sheetData>
  <mergeCells count="1">
    <mergeCell ref="A3:H3"/>
  </mergeCells>
  <phoneticPr fontId="7" type="noConversion"/>
  <hyperlinks>
    <hyperlink ref="A1" location="Index!A1" display="Index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workbookViewId="0">
      <selection activeCell="BD44" sqref="BD44"/>
    </sheetView>
  </sheetViews>
  <sheetFormatPr defaultRowHeight="12.75" x14ac:dyDescent="0.2"/>
  <cols>
    <col min="1" max="1" width="30.42578125" style="130" customWidth="1"/>
    <col min="2" max="2" width="18.5703125" style="130" bestFit="1" customWidth="1"/>
    <col min="3" max="3" width="13.5703125" style="192" bestFit="1" customWidth="1"/>
    <col min="4" max="4" width="14.42578125" style="130" bestFit="1" customWidth="1"/>
    <col min="5" max="6" width="9.140625" style="130" customWidth="1"/>
    <col min="7" max="16384" width="9.140625" style="130"/>
  </cols>
  <sheetData>
    <row r="1" spans="1:24" s="174" customFormat="1" x14ac:dyDescent="0.2">
      <c r="A1" s="172" t="s">
        <v>8</v>
      </c>
      <c r="B1" s="173" t="s">
        <v>115</v>
      </c>
    </row>
    <row r="2" spans="1:24" s="174" customFormat="1" ht="12.75" customHeight="1" x14ac:dyDescent="0.2">
      <c r="B2" s="174" t="s">
        <v>116</v>
      </c>
    </row>
    <row r="3" spans="1:24" x14ac:dyDescent="0.2">
      <c r="B3" s="130" t="s">
        <v>117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4" x14ac:dyDescent="0.2">
      <c r="B4" s="130" t="s">
        <v>118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ht="15" x14ac:dyDescent="0.25">
      <c r="A5" s="37"/>
      <c r="B5" s="38"/>
      <c r="C5" s="41">
        <v>2016</v>
      </c>
      <c r="D5" s="39">
        <v>2016</v>
      </c>
    </row>
    <row r="6" spans="1:24" ht="15" x14ac:dyDescent="0.25">
      <c r="A6" s="40" t="s">
        <v>72</v>
      </c>
      <c r="B6" s="40" t="s">
        <v>71</v>
      </c>
      <c r="C6" s="42" t="s">
        <v>4</v>
      </c>
      <c r="D6" s="43" t="s">
        <v>5</v>
      </c>
    </row>
    <row r="7" spans="1:24" ht="15" x14ac:dyDescent="0.25">
      <c r="A7" s="40"/>
      <c r="B7" s="44"/>
      <c r="C7" s="42" t="s">
        <v>6</v>
      </c>
      <c r="D7" s="43" t="s">
        <v>7</v>
      </c>
    </row>
    <row r="8" spans="1:24" x14ac:dyDescent="0.2">
      <c r="A8" s="175"/>
      <c r="B8" s="176"/>
      <c r="C8" s="177"/>
      <c r="D8" s="178"/>
    </row>
    <row r="9" spans="1:24" x14ac:dyDescent="0.2">
      <c r="A9" s="26" t="s">
        <v>84</v>
      </c>
      <c r="B9" s="179"/>
      <c r="C9" s="180">
        <v>29531</v>
      </c>
      <c r="D9" s="181">
        <v>1466692.36</v>
      </c>
    </row>
    <row r="10" spans="1:24" x14ac:dyDescent="0.2">
      <c r="A10" s="182"/>
      <c r="B10" s="183" t="s">
        <v>74</v>
      </c>
      <c r="C10" s="184" t="s">
        <v>91</v>
      </c>
      <c r="D10" s="185"/>
    </row>
    <row r="11" spans="1:24" x14ac:dyDescent="0.2">
      <c r="A11" s="182"/>
      <c r="B11" s="183" t="s">
        <v>66</v>
      </c>
      <c r="C11" s="184" t="s">
        <v>91</v>
      </c>
      <c r="D11" s="185"/>
    </row>
    <row r="12" spans="1:24" x14ac:dyDescent="0.2">
      <c r="A12" s="182"/>
      <c r="B12" s="183"/>
      <c r="C12" s="184"/>
      <c r="D12" s="185"/>
    </row>
    <row r="13" spans="1:24" x14ac:dyDescent="0.2">
      <c r="A13" s="26" t="s">
        <v>35</v>
      </c>
      <c r="B13" s="179"/>
      <c r="C13" s="180" t="s">
        <v>91</v>
      </c>
      <c r="D13" s="181"/>
    </row>
    <row r="14" spans="1:24" x14ac:dyDescent="0.2">
      <c r="A14" s="182"/>
      <c r="B14" s="183" t="s">
        <v>79</v>
      </c>
      <c r="C14" s="186" t="s">
        <v>91</v>
      </c>
      <c r="D14" s="185"/>
    </row>
    <row r="15" spans="1:24" x14ac:dyDescent="0.2">
      <c r="A15" s="182"/>
      <c r="B15" s="183"/>
      <c r="C15" s="186"/>
      <c r="D15" s="185"/>
    </row>
    <row r="16" spans="1:24" x14ac:dyDescent="0.2">
      <c r="A16" s="26" t="s">
        <v>75</v>
      </c>
      <c r="B16" s="179"/>
      <c r="C16" s="180">
        <v>12729</v>
      </c>
      <c r="D16" s="181">
        <v>2855534.15</v>
      </c>
    </row>
    <row r="17" spans="1:4" x14ac:dyDescent="0.2">
      <c r="A17" s="182"/>
      <c r="B17" s="183" t="s">
        <v>67</v>
      </c>
      <c r="C17" s="184">
        <v>7610</v>
      </c>
      <c r="D17" s="185">
        <v>1122559.25</v>
      </c>
    </row>
    <row r="18" spans="1:4" x14ac:dyDescent="0.2">
      <c r="A18" s="182"/>
      <c r="B18" s="183" t="s">
        <v>78</v>
      </c>
      <c r="C18" s="184" t="s">
        <v>91</v>
      </c>
      <c r="D18" s="185"/>
    </row>
    <row r="19" spans="1:4" x14ac:dyDescent="0.2">
      <c r="A19" s="182"/>
      <c r="B19" s="183" t="s">
        <v>63</v>
      </c>
      <c r="C19" s="184" t="s">
        <v>91</v>
      </c>
      <c r="D19" s="185"/>
    </row>
    <row r="20" spans="1:4" x14ac:dyDescent="0.2">
      <c r="A20" s="182"/>
      <c r="B20" s="183"/>
      <c r="C20" s="184"/>
      <c r="D20" s="185"/>
    </row>
    <row r="21" spans="1:4" x14ac:dyDescent="0.2">
      <c r="A21" s="26" t="s">
        <v>31</v>
      </c>
      <c r="B21" s="179"/>
      <c r="C21" s="180">
        <v>61650</v>
      </c>
      <c r="D21" s="181">
        <v>10712250</v>
      </c>
    </row>
    <row r="22" spans="1:4" x14ac:dyDescent="0.2">
      <c r="A22" s="182"/>
      <c r="B22" s="183" t="s">
        <v>74</v>
      </c>
      <c r="C22" s="184" t="s">
        <v>91</v>
      </c>
      <c r="D22" s="185"/>
    </row>
    <row r="23" spans="1:4" x14ac:dyDescent="0.2">
      <c r="A23" s="182"/>
      <c r="B23" s="183" t="s">
        <v>66</v>
      </c>
      <c r="C23" s="184" t="s">
        <v>91</v>
      </c>
      <c r="D23" s="185"/>
    </row>
    <row r="24" spans="1:4" x14ac:dyDescent="0.2">
      <c r="A24" s="182"/>
      <c r="B24" s="183" t="s">
        <v>73</v>
      </c>
      <c r="C24" s="184" t="s">
        <v>91</v>
      </c>
      <c r="D24" s="185"/>
    </row>
    <row r="25" spans="1:4" x14ac:dyDescent="0.2">
      <c r="A25" s="182"/>
      <c r="B25" s="183"/>
      <c r="C25" s="184"/>
      <c r="D25" s="185"/>
    </row>
    <row r="26" spans="1:4" x14ac:dyDescent="0.2">
      <c r="A26" s="26" t="s">
        <v>24</v>
      </c>
      <c r="B26" s="179"/>
      <c r="C26" s="180">
        <v>66008</v>
      </c>
      <c r="D26" s="181">
        <v>1248766</v>
      </c>
    </row>
    <row r="27" spans="1:4" x14ac:dyDescent="0.2">
      <c r="A27" s="182"/>
      <c r="B27" s="183" t="s">
        <v>92</v>
      </c>
      <c r="C27" s="184" t="s">
        <v>91</v>
      </c>
      <c r="D27" s="185"/>
    </row>
    <row r="28" spans="1:4" x14ac:dyDescent="0.2">
      <c r="A28" s="182"/>
      <c r="B28" s="183" t="s">
        <v>73</v>
      </c>
      <c r="C28" s="184" t="s">
        <v>91</v>
      </c>
      <c r="D28" s="185"/>
    </row>
    <row r="29" spans="1:4" x14ac:dyDescent="0.2">
      <c r="A29" s="182"/>
      <c r="B29" s="183" t="s">
        <v>68</v>
      </c>
      <c r="C29" s="184" t="s">
        <v>91</v>
      </c>
      <c r="D29" s="185"/>
    </row>
    <row r="30" spans="1:4" x14ac:dyDescent="0.2">
      <c r="A30" s="182"/>
      <c r="B30" s="183" t="s">
        <v>78</v>
      </c>
      <c r="C30" s="184" t="s">
        <v>91</v>
      </c>
      <c r="D30" s="185"/>
    </row>
    <row r="31" spans="1:4" x14ac:dyDescent="0.2">
      <c r="A31" s="182"/>
      <c r="B31" s="183" t="s">
        <v>63</v>
      </c>
      <c r="C31" s="184">
        <v>1398</v>
      </c>
      <c r="D31" s="185">
        <v>23500</v>
      </c>
    </row>
    <row r="32" spans="1:4" x14ac:dyDescent="0.2">
      <c r="A32" s="182"/>
      <c r="B32" s="183"/>
      <c r="C32" s="184"/>
      <c r="D32" s="185"/>
    </row>
    <row r="33" spans="1:4" s="174" customFormat="1" x14ac:dyDescent="0.2">
      <c r="A33" s="26" t="s">
        <v>37</v>
      </c>
      <c r="B33" s="187"/>
      <c r="C33" s="188" t="s">
        <v>91</v>
      </c>
      <c r="D33" s="188"/>
    </row>
    <row r="34" spans="1:4" s="174" customFormat="1" x14ac:dyDescent="0.2">
      <c r="B34" s="189" t="s">
        <v>67</v>
      </c>
      <c r="C34" s="190" t="s">
        <v>91</v>
      </c>
      <c r="D34" s="191"/>
    </row>
    <row r="35" spans="1:4" x14ac:dyDescent="0.2">
      <c r="A35" s="182"/>
      <c r="B35" s="183"/>
      <c r="C35" s="184"/>
      <c r="D35" s="185"/>
    </row>
    <row r="36" spans="1:4" x14ac:dyDescent="0.2">
      <c r="A36" s="26" t="s">
        <v>20</v>
      </c>
      <c r="B36" s="179"/>
      <c r="C36" s="180">
        <v>601965</v>
      </c>
      <c r="D36" s="181">
        <v>2879943.9</v>
      </c>
    </row>
    <row r="37" spans="1:4" x14ac:dyDescent="0.2">
      <c r="A37" s="182"/>
      <c r="B37" s="183" t="s">
        <v>73</v>
      </c>
      <c r="C37" s="184" t="s">
        <v>91</v>
      </c>
      <c r="D37" s="185"/>
    </row>
    <row r="38" spans="1:4" x14ac:dyDescent="0.2">
      <c r="A38" s="182"/>
      <c r="B38" s="183" t="s">
        <v>65</v>
      </c>
      <c r="C38" s="184" t="s">
        <v>91</v>
      </c>
      <c r="D38" s="185"/>
    </row>
    <row r="39" spans="1:4" x14ac:dyDescent="0.2">
      <c r="A39" s="182"/>
      <c r="B39" s="183"/>
      <c r="C39" s="184"/>
      <c r="D39" s="185"/>
    </row>
    <row r="40" spans="1:4" x14ac:dyDescent="0.2">
      <c r="A40" s="26" t="s">
        <v>19</v>
      </c>
      <c r="B40" s="179"/>
      <c r="C40" s="180">
        <v>674851</v>
      </c>
      <c r="D40" s="181">
        <v>16470763.9</v>
      </c>
    </row>
    <row r="41" spans="1:4" x14ac:dyDescent="0.2">
      <c r="A41" s="182"/>
      <c r="B41" s="183" t="s">
        <v>74</v>
      </c>
      <c r="C41" s="184" t="s">
        <v>91</v>
      </c>
      <c r="D41" s="185"/>
    </row>
    <row r="42" spans="1:4" x14ac:dyDescent="0.2">
      <c r="A42" s="182"/>
      <c r="B42" s="183" t="s">
        <v>66</v>
      </c>
      <c r="C42" s="184">
        <v>157702</v>
      </c>
      <c r="D42" s="185">
        <v>3431066</v>
      </c>
    </row>
    <row r="43" spans="1:4" x14ac:dyDescent="0.2">
      <c r="A43" s="182"/>
      <c r="B43" s="183" t="s">
        <v>82</v>
      </c>
      <c r="C43" s="184" t="s">
        <v>91</v>
      </c>
      <c r="D43" s="185"/>
    </row>
    <row r="44" spans="1:4" x14ac:dyDescent="0.2">
      <c r="A44" s="182"/>
      <c r="B44" s="183" t="s">
        <v>81</v>
      </c>
      <c r="C44" s="184" t="s">
        <v>91</v>
      </c>
      <c r="D44" s="185"/>
    </row>
    <row r="45" spans="1:4" x14ac:dyDescent="0.2">
      <c r="A45" s="182"/>
      <c r="B45" s="183" t="s">
        <v>73</v>
      </c>
      <c r="C45" s="184">
        <v>104887</v>
      </c>
      <c r="D45" s="185">
        <v>1387836.65</v>
      </c>
    </row>
    <row r="46" spans="1:4" x14ac:dyDescent="0.2">
      <c r="A46" s="182"/>
      <c r="B46" s="183" t="s">
        <v>67</v>
      </c>
      <c r="C46" s="184" t="s">
        <v>91</v>
      </c>
      <c r="D46" s="185"/>
    </row>
    <row r="47" spans="1:4" x14ac:dyDescent="0.2">
      <c r="A47" s="182"/>
      <c r="B47" s="183" t="s">
        <v>68</v>
      </c>
      <c r="C47" s="184">
        <v>111328</v>
      </c>
      <c r="D47" s="185">
        <v>3112512.34</v>
      </c>
    </row>
    <row r="48" spans="1:4" x14ac:dyDescent="0.2">
      <c r="A48" s="182"/>
      <c r="B48" s="183" t="s">
        <v>63</v>
      </c>
      <c r="C48" s="184">
        <v>95489</v>
      </c>
      <c r="D48" s="185">
        <v>3463378.62</v>
      </c>
    </row>
    <row r="49" spans="1:4" x14ac:dyDescent="0.2">
      <c r="A49" s="182"/>
      <c r="B49" s="183" t="s">
        <v>65</v>
      </c>
      <c r="C49" s="184" t="s">
        <v>91</v>
      </c>
      <c r="D49" s="185"/>
    </row>
    <row r="50" spans="1:4" x14ac:dyDescent="0.2">
      <c r="A50" s="182"/>
      <c r="B50" s="183"/>
      <c r="C50" s="184"/>
      <c r="D50" s="185"/>
    </row>
    <row r="51" spans="1:4" x14ac:dyDescent="0.2">
      <c r="A51" s="26" t="s">
        <v>21</v>
      </c>
      <c r="B51" s="179"/>
      <c r="C51" s="180">
        <v>994750</v>
      </c>
      <c r="D51" s="181">
        <v>9139590.0199999996</v>
      </c>
    </row>
    <row r="52" spans="1:4" x14ac:dyDescent="0.2">
      <c r="A52" s="182"/>
      <c r="B52" s="183" t="s">
        <v>74</v>
      </c>
      <c r="C52" s="184" t="s">
        <v>91</v>
      </c>
      <c r="D52" s="185"/>
    </row>
    <row r="53" spans="1:4" x14ac:dyDescent="0.2">
      <c r="A53" s="182"/>
      <c r="B53" s="183" t="s">
        <v>77</v>
      </c>
      <c r="C53" s="184">
        <v>14296</v>
      </c>
      <c r="D53" s="185">
        <v>363167.38</v>
      </c>
    </row>
    <row r="54" spans="1:4" x14ac:dyDescent="0.2">
      <c r="A54" s="182"/>
      <c r="B54" s="183" t="s">
        <v>82</v>
      </c>
      <c r="C54" s="184" t="s">
        <v>91</v>
      </c>
      <c r="D54" s="185"/>
    </row>
    <row r="55" spans="1:4" x14ac:dyDescent="0.2">
      <c r="A55" s="182"/>
      <c r="B55" s="183" t="s">
        <v>73</v>
      </c>
      <c r="C55" s="184">
        <v>881558</v>
      </c>
      <c r="D55" s="185">
        <v>116155</v>
      </c>
    </row>
    <row r="56" spans="1:4" x14ac:dyDescent="0.2">
      <c r="A56" s="182"/>
      <c r="B56" s="183" t="s">
        <v>63</v>
      </c>
      <c r="C56" s="184" t="s">
        <v>91</v>
      </c>
      <c r="D56" s="185"/>
    </row>
    <row r="57" spans="1:4" x14ac:dyDescent="0.2">
      <c r="A57" s="182"/>
      <c r="B57" s="183"/>
      <c r="C57" s="184"/>
      <c r="D57" s="185"/>
    </row>
    <row r="58" spans="1:4" x14ac:dyDescent="0.2">
      <c r="A58" s="26" t="s">
        <v>25</v>
      </c>
      <c r="B58" s="179"/>
      <c r="C58" s="180">
        <v>622890</v>
      </c>
      <c r="D58" s="181">
        <v>7711610.1100000003</v>
      </c>
    </row>
    <row r="59" spans="1:4" x14ac:dyDescent="0.2">
      <c r="A59" s="182"/>
      <c r="B59" s="183" t="s">
        <v>74</v>
      </c>
      <c r="C59" s="184">
        <v>275239</v>
      </c>
      <c r="D59" s="185">
        <v>5605210.8799999999</v>
      </c>
    </row>
    <row r="60" spans="1:4" x14ac:dyDescent="0.2">
      <c r="A60" s="182"/>
      <c r="B60" s="183" t="s">
        <v>76</v>
      </c>
      <c r="C60" s="184">
        <v>33312</v>
      </c>
      <c r="D60" s="185">
        <v>137875</v>
      </c>
    </row>
    <row r="61" spans="1:4" x14ac:dyDescent="0.2">
      <c r="A61" s="182"/>
      <c r="B61" s="183" t="s">
        <v>66</v>
      </c>
      <c r="C61" s="184">
        <v>40208</v>
      </c>
      <c r="D61" s="185">
        <v>260672.07</v>
      </c>
    </row>
    <row r="62" spans="1:4" x14ac:dyDescent="0.2">
      <c r="A62" s="182"/>
      <c r="B62" s="183" t="s">
        <v>79</v>
      </c>
      <c r="C62" s="184">
        <v>2100</v>
      </c>
      <c r="D62" s="185">
        <v>20100</v>
      </c>
    </row>
    <row r="63" spans="1:4" x14ac:dyDescent="0.2">
      <c r="A63" s="182"/>
      <c r="B63" s="183" t="s">
        <v>92</v>
      </c>
      <c r="C63" s="184" t="s">
        <v>91</v>
      </c>
      <c r="D63" s="185"/>
    </row>
    <row r="64" spans="1:4" x14ac:dyDescent="0.2">
      <c r="A64" s="182"/>
      <c r="B64" s="183" t="s">
        <v>73</v>
      </c>
      <c r="C64" s="184">
        <v>152857</v>
      </c>
      <c r="D64" s="185">
        <v>0</v>
      </c>
    </row>
    <row r="65" spans="1:4" x14ac:dyDescent="0.2">
      <c r="A65" s="182"/>
      <c r="B65" s="183" t="s">
        <v>68</v>
      </c>
      <c r="C65" s="184" t="s">
        <v>91</v>
      </c>
      <c r="D65" s="185"/>
    </row>
    <row r="66" spans="1:4" x14ac:dyDescent="0.2">
      <c r="A66" s="182"/>
      <c r="B66" s="183" t="s">
        <v>78</v>
      </c>
      <c r="C66" s="184">
        <v>5809</v>
      </c>
      <c r="D66" s="185">
        <v>35000</v>
      </c>
    </row>
    <row r="67" spans="1:4" x14ac:dyDescent="0.2">
      <c r="A67" s="182"/>
      <c r="B67" s="183" t="s">
        <v>63</v>
      </c>
      <c r="C67" s="184">
        <v>39006</v>
      </c>
      <c r="D67" s="185">
        <v>384344.85</v>
      </c>
    </row>
    <row r="68" spans="1:4" x14ac:dyDescent="0.2">
      <c r="A68" s="182"/>
      <c r="B68" s="183"/>
      <c r="C68" s="184"/>
      <c r="D68" s="185"/>
    </row>
    <row r="69" spans="1:4" x14ac:dyDescent="0.2">
      <c r="A69" s="26" t="s">
        <v>23</v>
      </c>
      <c r="B69" s="179"/>
      <c r="C69" s="180">
        <v>17653</v>
      </c>
      <c r="D69" s="181">
        <v>91559</v>
      </c>
    </row>
    <row r="70" spans="1:4" x14ac:dyDescent="0.2">
      <c r="A70" s="182"/>
      <c r="B70" s="183" t="s">
        <v>76</v>
      </c>
      <c r="C70" s="186" t="s">
        <v>91</v>
      </c>
      <c r="D70" s="185"/>
    </row>
    <row r="71" spans="1:4" x14ac:dyDescent="0.2">
      <c r="A71" s="182"/>
      <c r="B71" s="183" t="s">
        <v>63</v>
      </c>
      <c r="C71" s="184" t="s">
        <v>91</v>
      </c>
      <c r="D71" s="185"/>
    </row>
    <row r="72" spans="1:4" x14ac:dyDescent="0.2">
      <c r="A72" s="182"/>
      <c r="B72" s="183"/>
      <c r="C72" s="184"/>
      <c r="D72" s="185"/>
    </row>
    <row r="73" spans="1:4" x14ac:dyDescent="0.2">
      <c r="A73" s="26" t="s">
        <v>29</v>
      </c>
      <c r="B73" s="179"/>
      <c r="C73" s="180">
        <v>1973</v>
      </c>
      <c r="D73" s="181">
        <v>30871.37</v>
      </c>
    </row>
    <row r="74" spans="1:4" x14ac:dyDescent="0.2">
      <c r="A74" s="182"/>
      <c r="B74" s="183" t="s">
        <v>82</v>
      </c>
      <c r="C74" s="184" t="s">
        <v>91</v>
      </c>
      <c r="D74" s="185"/>
    </row>
    <row r="75" spans="1:4" x14ac:dyDescent="0.2">
      <c r="A75" s="182"/>
      <c r="B75" s="183" t="s">
        <v>81</v>
      </c>
      <c r="C75" s="184" t="s">
        <v>91</v>
      </c>
      <c r="D75" s="185"/>
    </row>
    <row r="76" spans="1:4" x14ac:dyDescent="0.2">
      <c r="A76" s="182"/>
      <c r="B76" s="183"/>
      <c r="C76" s="184"/>
      <c r="D76" s="185"/>
    </row>
    <row r="77" spans="1:4" x14ac:dyDescent="0.2">
      <c r="A77" s="26" t="s">
        <v>22</v>
      </c>
      <c r="B77" s="179"/>
      <c r="C77" s="180">
        <v>217367</v>
      </c>
      <c r="D77" s="181">
        <v>4032806.34</v>
      </c>
    </row>
    <row r="78" spans="1:4" x14ac:dyDescent="0.2">
      <c r="A78" s="182"/>
      <c r="B78" s="183" t="s">
        <v>74</v>
      </c>
      <c r="C78" s="184">
        <v>6372</v>
      </c>
      <c r="D78" s="185">
        <v>215045.27</v>
      </c>
    </row>
    <row r="79" spans="1:4" x14ac:dyDescent="0.2">
      <c r="A79" s="182"/>
      <c r="B79" s="183" t="s">
        <v>66</v>
      </c>
      <c r="C79" s="184">
        <v>54336</v>
      </c>
      <c r="D79" s="185">
        <v>1238213.5</v>
      </c>
    </row>
    <row r="80" spans="1:4" x14ac:dyDescent="0.2">
      <c r="A80" s="182"/>
      <c r="B80" s="183" t="s">
        <v>77</v>
      </c>
      <c r="C80" s="184" t="s">
        <v>91</v>
      </c>
      <c r="D80" s="185"/>
    </row>
    <row r="81" spans="1:4" x14ac:dyDescent="0.2">
      <c r="A81" s="182"/>
      <c r="B81" s="183" t="s">
        <v>82</v>
      </c>
      <c r="C81" s="184" t="s">
        <v>91</v>
      </c>
      <c r="D81" s="185"/>
    </row>
    <row r="82" spans="1:4" x14ac:dyDescent="0.2">
      <c r="A82" s="182"/>
      <c r="B82" s="183" t="s">
        <v>81</v>
      </c>
      <c r="C82" s="184">
        <v>13496</v>
      </c>
      <c r="D82" s="185">
        <v>319829.21000000002</v>
      </c>
    </row>
    <row r="83" spans="1:4" x14ac:dyDescent="0.2">
      <c r="A83" s="182"/>
      <c r="B83" s="183" t="s">
        <v>73</v>
      </c>
      <c r="C83" s="184" t="s">
        <v>91</v>
      </c>
      <c r="D83" s="185"/>
    </row>
    <row r="84" spans="1:4" x14ac:dyDescent="0.2">
      <c r="A84" s="182"/>
      <c r="B84" s="183" t="s">
        <v>67</v>
      </c>
      <c r="C84" s="184" t="s">
        <v>91</v>
      </c>
      <c r="D84" s="185"/>
    </row>
    <row r="85" spans="1:4" x14ac:dyDescent="0.2">
      <c r="A85" s="182"/>
      <c r="B85" s="183" t="s">
        <v>68</v>
      </c>
      <c r="C85" s="184">
        <v>23172</v>
      </c>
      <c r="D85" s="185">
        <v>336888</v>
      </c>
    </row>
    <row r="86" spans="1:4" x14ac:dyDescent="0.2">
      <c r="A86" s="182"/>
      <c r="B86" s="183" t="s">
        <v>78</v>
      </c>
      <c r="C86" s="184">
        <v>12799</v>
      </c>
      <c r="D86" s="185">
        <v>474470.93</v>
      </c>
    </row>
    <row r="87" spans="1:4" x14ac:dyDescent="0.2">
      <c r="A87" s="182"/>
      <c r="B87" s="183" t="s">
        <v>63</v>
      </c>
      <c r="C87" s="184" t="s">
        <v>91</v>
      </c>
      <c r="D87" s="185"/>
    </row>
    <row r="88" spans="1:4" x14ac:dyDescent="0.2">
      <c r="A88" s="182"/>
      <c r="B88" s="183" t="s">
        <v>65</v>
      </c>
      <c r="C88" s="184">
        <v>33566</v>
      </c>
      <c r="D88" s="185">
        <v>469924</v>
      </c>
    </row>
    <row r="89" spans="1:4" x14ac:dyDescent="0.2">
      <c r="A89" s="182"/>
      <c r="B89" s="183"/>
      <c r="C89" s="184"/>
      <c r="D89" s="185"/>
    </row>
    <row r="90" spans="1:4" x14ac:dyDescent="0.2">
      <c r="A90" s="26" t="s">
        <v>16</v>
      </c>
      <c r="B90" s="179"/>
      <c r="C90" s="180">
        <v>7143759</v>
      </c>
      <c r="D90" s="181">
        <v>125137179.97600001</v>
      </c>
    </row>
    <row r="91" spans="1:4" x14ac:dyDescent="0.2">
      <c r="A91" s="182"/>
      <c r="B91" s="183" t="s">
        <v>74</v>
      </c>
      <c r="C91" s="184">
        <v>2060813</v>
      </c>
      <c r="D91" s="185">
        <v>43186888.229999997</v>
      </c>
    </row>
    <row r="92" spans="1:4" x14ac:dyDescent="0.2">
      <c r="A92" s="182"/>
      <c r="B92" s="183" t="s">
        <v>76</v>
      </c>
      <c r="C92" s="184" t="s">
        <v>91</v>
      </c>
      <c r="D92" s="185"/>
    </row>
    <row r="93" spans="1:4" x14ac:dyDescent="0.2">
      <c r="A93" s="182"/>
      <c r="B93" s="183" t="s">
        <v>66</v>
      </c>
      <c r="C93" s="184">
        <v>2230456</v>
      </c>
      <c r="D93" s="185">
        <v>36576808.789999999</v>
      </c>
    </row>
    <row r="94" spans="1:4" x14ac:dyDescent="0.2">
      <c r="A94" s="182"/>
      <c r="B94" s="183" t="s">
        <v>77</v>
      </c>
      <c r="C94" s="184" t="s">
        <v>91</v>
      </c>
      <c r="D94" s="185"/>
    </row>
    <row r="95" spans="1:4" x14ac:dyDescent="0.2">
      <c r="A95" s="182"/>
      <c r="B95" s="183" t="s">
        <v>79</v>
      </c>
      <c r="C95" s="184">
        <v>244630</v>
      </c>
      <c r="D95" s="185">
        <v>4477812</v>
      </c>
    </row>
    <row r="96" spans="1:4" x14ac:dyDescent="0.2">
      <c r="A96" s="182"/>
      <c r="B96" s="183" t="s">
        <v>92</v>
      </c>
      <c r="C96" s="184">
        <v>309492</v>
      </c>
      <c r="D96" s="185">
        <v>4525273.1500000004</v>
      </c>
    </row>
    <row r="97" spans="1:4" x14ac:dyDescent="0.2">
      <c r="A97" s="182"/>
      <c r="B97" s="183" t="s">
        <v>82</v>
      </c>
      <c r="C97" s="184" t="s">
        <v>91</v>
      </c>
      <c r="D97" s="185"/>
    </row>
    <row r="98" spans="1:4" x14ac:dyDescent="0.2">
      <c r="A98" s="182"/>
      <c r="B98" s="183" t="s">
        <v>81</v>
      </c>
      <c r="C98" s="184">
        <v>97486</v>
      </c>
      <c r="D98" s="185">
        <v>1307950.3999999999</v>
      </c>
    </row>
    <row r="99" spans="1:4" x14ac:dyDescent="0.2">
      <c r="A99" s="182"/>
      <c r="B99" s="183" t="s">
        <v>73</v>
      </c>
      <c r="C99" s="184">
        <v>252700</v>
      </c>
      <c r="D99" s="185">
        <v>3821346.8</v>
      </c>
    </row>
    <row r="100" spans="1:4" x14ac:dyDescent="0.2">
      <c r="A100" s="182"/>
      <c r="B100" s="183" t="s">
        <v>67</v>
      </c>
      <c r="C100" s="184">
        <v>185594</v>
      </c>
      <c r="D100" s="185">
        <v>2244683.6800000002</v>
      </c>
    </row>
    <row r="101" spans="1:4" x14ac:dyDescent="0.2">
      <c r="A101" s="182"/>
      <c r="B101" s="183" t="s">
        <v>68</v>
      </c>
      <c r="C101" s="184">
        <v>106442</v>
      </c>
      <c r="D101" s="185">
        <v>1365953.15</v>
      </c>
    </row>
    <row r="102" spans="1:4" x14ac:dyDescent="0.2">
      <c r="A102" s="182"/>
      <c r="B102" s="183" t="s">
        <v>78</v>
      </c>
      <c r="C102" s="184">
        <v>95871</v>
      </c>
      <c r="D102" s="185">
        <v>1552990.7759999998</v>
      </c>
    </row>
    <row r="103" spans="1:4" x14ac:dyDescent="0.2">
      <c r="A103" s="182"/>
      <c r="B103" s="183" t="s">
        <v>63</v>
      </c>
      <c r="C103" s="184">
        <v>943893</v>
      </c>
      <c r="D103" s="185">
        <v>11377209</v>
      </c>
    </row>
    <row r="104" spans="1:4" x14ac:dyDescent="0.2">
      <c r="A104" s="182"/>
      <c r="B104" s="183" t="s">
        <v>80</v>
      </c>
      <c r="C104" s="184">
        <v>431224</v>
      </c>
      <c r="D104" s="185">
        <v>10798482</v>
      </c>
    </row>
    <row r="105" spans="1:4" x14ac:dyDescent="0.2">
      <c r="A105" s="182"/>
      <c r="B105" s="183"/>
      <c r="C105" s="184"/>
      <c r="D105" s="185"/>
    </row>
    <row r="106" spans="1:4" x14ac:dyDescent="0.2">
      <c r="A106" s="26" t="s">
        <v>15</v>
      </c>
      <c r="B106" s="179"/>
      <c r="C106" s="180">
        <v>16834275</v>
      </c>
      <c r="D106" s="181">
        <v>229291155.23950002</v>
      </c>
    </row>
    <row r="107" spans="1:4" x14ac:dyDescent="0.2">
      <c r="A107" s="182"/>
      <c r="B107" s="183" t="s">
        <v>74</v>
      </c>
      <c r="C107" s="184">
        <v>3743491</v>
      </c>
      <c r="D107" s="185">
        <v>56654766.969499998</v>
      </c>
    </row>
    <row r="108" spans="1:4" x14ac:dyDescent="0.2">
      <c r="A108" s="182"/>
      <c r="B108" s="183" t="s">
        <v>76</v>
      </c>
      <c r="C108" s="184">
        <v>633021</v>
      </c>
      <c r="D108" s="185">
        <v>6817468.0899999999</v>
      </c>
    </row>
    <row r="109" spans="1:4" x14ac:dyDescent="0.2">
      <c r="A109" s="182"/>
      <c r="B109" s="183" t="s">
        <v>66</v>
      </c>
      <c r="C109" s="184">
        <v>4596205</v>
      </c>
      <c r="D109" s="185">
        <v>50525280.170000002</v>
      </c>
    </row>
    <row r="110" spans="1:4" x14ac:dyDescent="0.2">
      <c r="A110" s="182"/>
      <c r="B110" s="183" t="s">
        <v>77</v>
      </c>
      <c r="C110" s="184">
        <v>211361</v>
      </c>
      <c r="D110" s="185">
        <v>4297192.1900000004</v>
      </c>
    </row>
    <row r="111" spans="1:4" x14ac:dyDescent="0.2">
      <c r="A111" s="182"/>
      <c r="B111" s="183" t="s">
        <v>79</v>
      </c>
      <c r="C111" s="184">
        <v>347667</v>
      </c>
      <c r="D111" s="185">
        <v>4676008</v>
      </c>
    </row>
    <row r="112" spans="1:4" x14ac:dyDescent="0.2">
      <c r="A112" s="182"/>
      <c r="B112" s="183" t="s">
        <v>92</v>
      </c>
      <c r="C112" s="184">
        <v>532496</v>
      </c>
      <c r="D112" s="185">
        <v>6370161.1600000001</v>
      </c>
    </row>
    <row r="113" spans="1:4" x14ac:dyDescent="0.2">
      <c r="A113" s="182"/>
      <c r="B113" s="183" t="s">
        <v>82</v>
      </c>
      <c r="C113" s="184">
        <v>69874</v>
      </c>
      <c r="D113" s="185">
        <v>785396.68</v>
      </c>
    </row>
    <row r="114" spans="1:4" x14ac:dyDescent="0.2">
      <c r="A114" s="182"/>
      <c r="B114" s="183" t="s">
        <v>81</v>
      </c>
      <c r="C114" s="184">
        <v>572089</v>
      </c>
      <c r="D114" s="185">
        <v>8304415.8300000001</v>
      </c>
    </row>
    <row r="115" spans="1:4" x14ac:dyDescent="0.2">
      <c r="A115" s="182"/>
      <c r="B115" s="183" t="s">
        <v>73</v>
      </c>
      <c r="C115" s="184">
        <v>461978</v>
      </c>
      <c r="D115" s="185">
        <v>4572731.1100000003</v>
      </c>
    </row>
    <row r="116" spans="1:4" x14ac:dyDescent="0.2">
      <c r="A116" s="182"/>
      <c r="B116" s="183" t="s">
        <v>67</v>
      </c>
      <c r="C116" s="184">
        <v>933611</v>
      </c>
      <c r="D116" s="185">
        <v>15847566.560000001</v>
      </c>
    </row>
    <row r="117" spans="1:4" x14ac:dyDescent="0.2">
      <c r="A117" s="182"/>
      <c r="B117" s="183" t="s">
        <v>68</v>
      </c>
      <c r="C117" s="184">
        <v>156744</v>
      </c>
      <c r="D117" s="185">
        <v>2356565.9500000002</v>
      </c>
    </row>
    <row r="118" spans="1:4" x14ac:dyDescent="0.2">
      <c r="A118" s="182"/>
      <c r="B118" s="183" t="s">
        <v>78</v>
      </c>
      <c r="C118" s="184">
        <v>239722</v>
      </c>
      <c r="D118" s="185">
        <v>2328572.2200000002</v>
      </c>
    </row>
    <row r="119" spans="1:4" x14ac:dyDescent="0.2">
      <c r="A119" s="182"/>
      <c r="B119" s="183" t="s">
        <v>63</v>
      </c>
      <c r="C119" s="184">
        <v>3157099</v>
      </c>
      <c r="D119" s="185">
        <v>47586587.539999999</v>
      </c>
    </row>
    <row r="120" spans="1:4" x14ac:dyDescent="0.2">
      <c r="A120" s="182"/>
      <c r="B120" s="183" t="s">
        <v>80</v>
      </c>
      <c r="C120" s="184">
        <v>1104094</v>
      </c>
      <c r="D120" s="185">
        <v>17609985</v>
      </c>
    </row>
    <row r="121" spans="1:4" x14ac:dyDescent="0.2">
      <c r="A121" s="182"/>
      <c r="B121" s="183" t="s">
        <v>65</v>
      </c>
      <c r="C121" s="184">
        <v>74823</v>
      </c>
      <c r="D121" s="185">
        <v>558457.77</v>
      </c>
    </row>
    <row r="122" spans="1:4" x14ac:dyDescent="0.2">
      <c r="A122" s="182"/>
      <c r="B122" s="183"/>
      <c r="C122" s="184"/>
      <c r="D122" s="185"/>
    </row>
    <row r="123" spans="1:4" x14ac:dyDescent="0.2">
      <c r="A123" s="26" t="s">
        <v>17</v>
      </c>
      <c r="B123" s="179"/>
      <c r="C123" s="180">
        <v>2522882</v>
      </c>
      <c r="D123" s="181">
        <v>20676457.423</v>
      </c>
    </row>
    <row r="124" spans="1:4" x14ac:dyDescent="0.2">
      <c r="A124" s="182"/>
      <c r="B124" s="183" t="s">
        <v>74</v>
      </c>
      <c r="C124" s="184">
        <v>902353</v>
      </c>
      <c r="D124" s="185">
        <v>7391791.3200000003</v>
      </c>
    </row>
    <row r="125" spans="1:4" x14ac:dyDescent="0.2">
      <c r="A125" s="182"/>
      <c r="B125" s="183" t="s">
        <v>76</v>
      </c>
      <c r="C125" s="184" t="s">
        <v>91</v>
      </c>
      <c r="D125" s="185"/>
    </row>
    <row r="126" spans="1:4" x14ac:dyDescent="0.2">
      <c r="A126" s="182"/>
      <c r="B126" s="183" t="s">
        <v>66</v>
      </c>
      <c r="C126" s="184">
        <v>291936</v>
      </c>
      <c r="D126" s="185">
        <v>3107117.84</v>
      </c>
    </row>
    <row r="127" spans="1:4" x14ac:dyDescent="0.2">
      <c r="A127" s="182"/>
      <c r="B127" s="183" t="s">
        <v>79</v>
      </c>
      <c r="C127" s="184" t="s">
        <v>91</v>
      </c>
      <c r="D127" s="185"/>
    </row>
    <row r="128" spans="1:4" x14ac:dyDescent="0.2">
      <c r="A128" s="182"/>
      <c r="B128" s="183" t="s">
        <v>92</v>
      </c>
      <c r="C128" s="184">
        <v>316970</v>
      </c>
      <c r="D128" s="185">
        <v>2674516.5499999998</v>
      </c>
    </row>
    <row r="129" spans="1:4" x14ac:dyDescent="0.2">
      <c r="A129" s="182"/>
      <c r="B129" s="183" t="s">
        <v>81</v>
      </c>
      <c r="C129" s="184">
        <v>42764</v>
      </c>
      <c r="D129" s="185">
        <v>221340.38</v>
      </c>
    </row>
    <row r="130" spans="1:4" x14ac:dyDescent="0.2">
      <c r="A130" s="182"/>
      <c r="B130" s="183" t="s">
        <v>73</v>
      </c>
      <c r="C130" s="184">
        <v>8783</v>
      </c>
      <c r="D130" s="185">
        <v>7022.5830000000005</v>
      </c>
    </row>
    <row r="131" spans="1:4" x14ac:dyDescent="0.2">
      <c r="A131" s="182"/>
      <c r="B131" s="183" t="s">
        <v>67</v>
      </c>
      <c r="C131" s="184">
        <v>82018</v>
      </c>
      <c r="D131" s="185">
        <v>751256.7</v>
      </c>
    </row>
    <row r="132" spans="1:4" x14ac:dyDescent="0.2">
      <c r="A132" s="182"/>
      <c r="B132" s="183" t="s">
        <v>68</v>
      </c>
      <c r="C132" s="184">
        <v>11948</v>
      </c>
      <c r="D132" s="185">
        <v>87721.47</v>
      </c>
    </row>
    <row r="133" spans="1:4" x14ac:dyDescent="0.2">
      <c r="A133" s="182"/>
      <c r="B133" s="183" t="s">
        <v>78</v>
      </c>
      <c r="C133" s="184">
        <v>12056</v>
      </c>
      <c r="D133" s="185">
        <v>96104.49</v>
      </c>
    </row>
    <row r="134" spans="1:4" x14ac:dyDescent="0.2">
      <c r="A134" s="182"/>
      <c r="B134" s="183" t="s">
        <v>63</v>
      </c>
      <c r="C134" s="184">
        <v>239659</v>
      </c>
      <c r="D134" s="185">
        <v>1778709.09</v>
      </c>
    </row>
    <row r="135" spans="1:4" x14ac:dyDescent="0.2">
      <c r="A135" s="182"/>
      <c r="B135" s="183" t="s">
        <v>80</v>
      </c>
      <c r="C135" s="184">
        <v>483667</v>
      </c>
      <c r="D135" s="185">
        <v>3391221</v>
      </c>
    </row>
    <row r="136" spans="1:4" x14ac:dyDescent="0.2">
      <c r="A136" s="182"/>
      <c r="B136" s="183"/>
      <c r="C136" s="184"/>
      <c r="D136" s="185"/>
    </row>
    <row r="137" spans="1:4" x14ac:dyDescent="0.2">
      <c r="A137" s="26" t="s">
        <v>18</v>
      </c>
      <c r="B137" s="179"/>
      <c r="C137" s="180">
        <v>1355646</v>
      </c>
      <c r="D137" s="181">
        <v>26305299.469999999</v>
      </c>
    </row>
    <row r="138" spans="1:4" x14ac:dyDescent="0.2">
      <c r="A138" s="182"/>
      <c r="B138" s="183" t="s">
        <v>74</v>
      </c>
      <c r="C138" s="184">
        <v>215359</v>
      </c>
      <c r="D138" s="185">
        <v>5098010</v>
      </c>
    </row>
    <row r="139" spans="1:4" x14ac:dyDescent="0.2">
      <c r="A139" s="182"/>
      <c r="B139" s="183" t="s">
        <v>76</v>
      </c>
      <c r="C139" s="184">
        <v>63180</v>
      </c>
      <c r="D139" s="185">
        <v>992755</v>
      </c>
    </row>
    <row r="140" spans="1:4" x14ac:dyDescent="0.2">
      <c r="A140" s="182"/>
      <c r="B140" s="183" t="s">
        <v>66</v>
      </c>
      <c r="C140" s="184">
        <v>111636</v>
      </c>
      <c r="D140" s="185">
        <v>3020088</v>
      </c>
    </row>
    <row r="141" spans="1:4" x14ac:dyDescent="0.2">
      <c r="A141" s="182"/>
      <c r="B141" s="183" t="s">
        <v>79</v>
      </c>
      <c r="C141" s="184" t="s">
        <v>91</v>
      </c>
      <c r="D141" s="185"/>
    </row>
    <row r="142" spans="1:4" x14ac:dyDescent="0.2">
      <c r="A142" s="182"/>
      <c r="B142" s="183" t="s">
        <v>92</v>
      </c>
      <c r="C142" s="184">
        <v>33496</v>
      </c>
      <c r="D142" s="185">
        <v>609096.52</v>
      </c>
    </row>
    <row r="143" spans="1:4" x14ac:dyDescent="0.2">
      <c r="A143" s="182"/>
      <c r="B143" s="183" t="s">
        <v>82</v>
      </c>
      <c r="C143" s="184" t="s">
        <v>91</v>
      </c>
      <c r="D143" s="185"/>
    </row>
    <row r="144" spans="1:4" x14ac:dyDescent="0.2">
      <c r="A144" s="182"/>
      <c r="B144" s="183" t="s">
        <v>81</v>
      </c>
      <c r="C144" s="184">
        <v>62784</v>
      </c>
      <c r="D144" s="185">
        <v>1358174.56</v>
      </c>
    </row>
    <row r="145" spans="1:4" x14ac:dyDescent="0.2">
      <c r="A145" s="182"/>
      <c r="B145" s="183" t="s">
        <v>73</v>
      </c>
      <c r="C145" s="184" t="s">
        <v>91</v>
      </c>
      <c r="D145" s="185"/>
    </row>
    <row r="146" spans="1:4" x14ac:dyDescent="0.2">
      <c r="A146" s="182"/>
      <c r="B146" s="183" t="s">
        <v>67</v>
      </c>
      <c r="C146" s="184">
        <v>151861</v>
      </c>
      <c r="D146" s="185">
        <v>3615253.34</v>
      </c>
    </row>
    <row r="147" spans="1:4" x14ac:dyDescent="0.2">
      <c r="A147" s="182"/>
      <c r="B147" s="183" t="s">
        <v>68</v>
      </c>
      <c r="C147" s="184" t="s">
        <v>91</v>
      </c>
      <c r="D147" s="185"/>
    </row>
    <row r="148" spans="1:4" x14ac:dyDescent="0.2">
      <c r="A148" s="182"/>
      <c r="B148" s="183" t="s">
        <v>63</v>
      </c>
      <c r="C148" s="184">
        <v>345484</v>
      </c>
      <c r="D148" s="185">
        <v>1962109.05</v>
      </c>
    </row>
    <row r="149" spans="1:4" x14ac:dyDescent="0.2">
      <c r="A149" s="182"/>
      <c r="B149" s="183" t="s">
        <v>80</v>
      </c>
      <c r="C149" s="184">
        <v>247284</v>
      </c>
      <c r="D149" s="185">
        <v>6981729</v>
      </c>
    </row>
    <row r="150" spans="1:4" x14ac:dyDescent="0.2">
      <c r="A150" s="182"/>
      <c r="B150" s="183"/>
      <c r="C150" s="184"/>
      <c r="D150" s="185"/>
    </row>
    <row r="151" spans="1:4" x14ac:dyDescent="0.2">
      <c r="A151" s="26" t="s">
        <v>26</v>
      </c>
      <c r="B151" s="179"/>
      <c r="C151" s="180">
        <v>25125</v>
      </c>
      <c r="D151" s="181">
        <v>88021.56</v>
      </c>
    </row>
    <row r="152" spans="1:4" x14ac:dyDescent="0.2">
      <c r="A152" s="182"/>
      <c r="B152" s="183" t="s">
        <v>66</v>
      </c>
      <c r="C152" s="184">
        <v>25125</v>
      </c>
      <c r="D152" s="185">
        <v>88021.56</v>
      </c>
    </row>
    <row r="153" spans="1:4" x14ac:dyDescent="0.2">
      <c r="A153" s="182"/>
      <c r="B153" s="183"/>
      <c r="C153" s="184"/>
      <c r="D153" s="185"/>
    </row>
    <row r="154" spans="1:4" x14ac:dyDescent="0.2">
      <c r="A154" s="26" t="s">
        <v>94</v>
      </c>
      <c r="B154" s="26"/>
      <c r="C154" s="45">
        <v>31184190</v>
      </c>
      <c r="D154" s="31">
        <v>458399065.13850003</v>
      </c>
    </row>
  </sheetData>
  <hyperlinks>
    <hyperlink ref="A1" location="Index!A1" display="Index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workbookViewId="0">
      <selection activeCell="AP47" sqref="AP47"/>
    </sheetView>
  </sheetViews>
  <sheetFormatPr defaultRowHeight="12.75" x14ac:dyDescent="0.2"/>
  <cols>
    <col min="1" max="1" width="18.5703125" style="130" bestFit="1" customWidth="1"/>
    <col min="2" max="2" width="30" style="130" bestFit="1" customWidth="1"/>
    <col min="3" max="3" width="12.28515625" style="130" bestFit="1" customWidth="1"/>
    <col min="4" max="4" width="14.85546875" style="130" bestFit="1" customWidth="1"/>
    <col min="5" max="16384" width="9.140625" style="130"/>
  </cols>
  <sheetData>
    <row r="1" spans="1:4" s="174" customFormat="1" x14ac:dyDescent="0.2">
      <c r="A1" s="172" t="s">
        <v>8</v>
      </c>
      <c r="B1" s="193" t="s">
        <v>115</v>
      </c>
    </row>
    <row r="2" spans="1:4" s="174" customFormat="1" x14ac:dyDescent="0.2">
      <c r="B2" s="130" t="s">
        <v>116</v>
      </c>
    </row>
    <row r="3" spans="1:4" s="174" customFormat="1" x14ac:dyDescent="0.2">
      <c r="B3" s="130" t="s">
        <v>117</v>
      </c>
    </row>
    <row r="4" spans="1:4" x14ac:dyDescent="0.2">
      <c r="B4" s="130" t="s">
        <v>118</v>
      </c>
    </row>
    <row r="5" spans="1:4" x14ac:dyDescent="0.2">
      <c r="A5" s="207" t="s">
        <v>87</v>
      </c>
      <c r="B5" s="207"/>
      <c r="C5" s="207"/>
      <c r="D5" s="207"/>
    </row>
    <row r="6" spans="1:4" x14ac:dyDescent="0.2">
      <c r="A6" s="36"/>
      <c r="B6" s="12"/>
      <c r="C6" s="27">
        <v>2016</v>
      </c>
      <c r="D6" s="27">
        <v>2016</v>
      </c>
    </row>
    <row r="7" spans="1:4" x14ac:dyDescent="0.2">
      <c r="A7" s="28" t="s">
        <v>71</v>
      </c>
      <c r="B7" s="32" t="s">
        <v>72</v>
      </c>
      <c r="C7" s="29" t="s">
        <v>4</v>
      </c>
      <c r="D7" s="33" t="s">
        <v>5</v>
      </c>
    </row>
    <row r="8" spans="1:4" x14ac:dyDescent="0.2">
      <c r="A8" s="28"/>
      <c r="B8" s="34"/>
      <c r="C8" s="30" t="s">
        <v>6</v>
      </c>
      <c r="D8" s="35" t="s">
        <v>7</v>
      </c>
    </row>
    <row r="9" spans="1:4" x14ac:dyDescent="0.2">
      <c r="A9" s="26" t="s">
        <v>74</v>
      </c>
      <c r="C9" s="194"/>
    </row>
    <row r="10" spans="1:4" x14ac:dyDescent="0.2">
      <c r="B10" s="130" t="s">
        <v>84</v>
      </c>
      <c r="C10" s="195" t="s">
        <v>91</v>
      </c>
    </row>
    <row r="11" spans="1:4" x14ac:dyDescent="0.2">
      <c r="B11" s="130" t="s">
        <v>31</v>
      </c>
      <c r="C11" s="195" t="s">
        <v>91</v>
      </c>
    </row>
    <row r="12" spans="1:4" x14ac:dyDescent="0.2">
      <c r="B12" s="130" t="s">
        <v>19</v>
      </c>
      <c r="C12" s="195" t="s">
        <v>91</v>
      </c>
    </row>
    <row r="13" spans="1:4" x14ac:dyDescent="0.2">
      <c r="B13" s="130" t="s">
        <v>21</v>
      </c>
      <c r="C13" s="195" t="s">
        <v>91</v>
      </c>
    </row>
    <row r="14" spans="1:4" x14ac:dyDescent="0.2">
      <c r="B14" s="130" t="s">
        <v>25</v>
      </c>
      <c r="C14" s="195">
        <v>275239</v>
      </c>
    </row>
    <row r="15" spans="1:4" x14ac:dyDescent="0.2">
      <c r="B15" s="130" t="s">
        <v>22</v>
      </c>
      <c r="C15" s="195">
        <v>6372</v>
      </c>
    </row>
    <row r="16" spans="1:4" x14ac:dyDescent="0.2">
      <c r="B16" s="130" t="s">
        <v>16</v>
      </c>
      <c r="C16" s="195">
        <v>2060813</v>
      </c>
    </row>
    <row r="17" spans="1:4" x14ac:dyDescent="0.2">
      <c r="B17" s="130" t="s">
        <v>15</v>
      </c>
      <c r="C17" s="195">
        <v>3743491</v>
      </c>
    </row>
    <row r="18" spans="1:4" x14ac:dyDescent="0.2">
      <c r="B18" s="130" t="s">
        <v>17</v>
      </c>
      <c r="C18" s="195">
        <v>902353</v>
      </c>
    </row>
    <row r="19" spans="1:4" x14ac:dyDescent="0.2">
      <c r="B19" s="130" t="s">
        <v>18</v>
      </c>
      <c r="C19" s="195">
        <v>215359</v>
      </c>
    </row>
    <row r="20" spans="1:4" x14ac:dyDescent="0.2">
      <c r="C20" s="196">
        <v>7261107</v>
      </c>
      <c r="D20" s="197">
        <v>119939574.03</v>
      </c>
    </row>
    <row r="21" spans="1:4" x14ac:dyDescent="0.2">
      <c r="A21" s="26" t="s">
        <v>76</v>
      </c>
      <c r="C21" s="194"/>
    </row>
    <row r="22" spans="1:4" x14ac:dyDescent="0.2">
      <c r="B22" s="130" t="s">
        <v>25</v>
      </c>
      <c r="C22" s="195">
        <v>33312</v>
      </c>
    </row>
    <row r="23" spans="1:4" x14ac:dyDescent="0.2">
      <c r="B23" s="130" t="s">
        <v>23</v>
      </c>
      <c r="C23" s="195" t="s">
        <v>91</v>
      </c>
    </row>
    <row r="24" spans="1:4" x14ac:dyDescent="0.2">
      <c r="B24" s="130" t="s">
        <v>16</v>
      </c>
      <c r="C24" s="195" t="s">
        <v>91</v>
      </c>
    </row>
    <row r="25" spans="1:4" x14ac:dyDescent="0.2">
      <c r="B25" s="130" t="s">
        <v>15</v>
      </c>
      <c r="C25" s="195">
        <v>633021</v>
      </c>
    </row>
    <row r="26" spans="1:4" x14ac:dyDescent="0.2">
      <c r="B26" s="130" t="s">
        <v>17</v>
      </c>
      <c r="C26" s="195" t="s">
        <v>91</v>
      </c>
    </row>
    <row r="27" spans="1:4" x14ac:dyDescent="0.2">
      <c r="B27" s="130" t="s">
        <v>18</v>
      </c>
      <c r="C27" s="195">
        <v>63180</v>
      </c>
    </row>
    <row r="28" spans="1:4" x14ac:dyDescent="0.2">
      <c r="C28" s="196">
        <v>933318</v>
      </c>
      <c r="D28" s="197">
        <v>11185839.09</v>
      </c>
    </row>
    <row r="29" spans="1:4" x14ac:dyDescent="0.2">
      <c r="A29" s="26" t="s">
        <v>66</v>
      </c>
      <c r="C29" s="194"/>
    </row>
    <row r="30" spans="1:4" x14ac:dyDescent="0.2">
      <c r="B30" s="130" t="s">
        <v>84</v>
      </c>
      <c r="C30" s="195" t="s">
        <v>91</v>
      </c>
    </row>
    <row r="31" spans="1:4" x14ac:dyDescent="0.2">
      <c r="B31" s="130" t="s">
        <v>31</v>
      </c>
      <c r="C31" s="194" t="s">
        <v>91</v>
      </c>
    </row>
    <row r="32" spans="1:4" x14ac:dyDescent="0.2">
      <c r="B32" s="130" t="s">
        <v>19</v>
      </c>
      <c r="C32" s="195">
        <v>157702</v>
      </c>
    </row>
    <row r="33" spans="1:4" x14ac:dyDescent="0.2">
      <c r="B33" s="130" t="s">
        <v>25</v>
      </c>
      <c r="C33" s="195">
        <v>40208</v>
      </c>
    </row>
    <row r="34" spans="1:4" x14ac:dyDescent="0.2">
      <c r="B34" s="130" t="s">
        <v>22</v>
      </c>
      <c r="C34" s="195">
        <v>54336</v>
      </c>
    </row>
    <row r="35" spans="1:4" x14ac:dyDescent="0.2">
      <c r="B35" s="130" t="s">
        <v>16</v>
      </c>
      <c r="C35" s="195">
        <v>2230456</v>
      </c>
    </row>
    <row r="36" spans="1:4" x14ac:dyDescent="0.2">
      <c r="B36" s="130" t="s">
        <v>15</v>
      </c>
      <c r="C36" s="195">
        <v>4596205</v>
      </c>
    </row>
    <row r="37" spans="1:4" x14ac:dyDescent="0.2">
      <c r="B37" s="130" t="s">
        <v>17</v>
      </c>
      <c r="C37" s="195">
        <v>291936</v>
      </c>
    </row>
    <row r="38" spans="1:4" x14ac:dyDescent="0.2">
      <c r="B38" s="130" t="s">
        <v>18</v>
      </c>
      <c r="C38" s="195">
        <v>111636</v>
      </c>
    </row>
    <row r="39" spans="1:4" x14ac:dyDescent="0.2">
      <c r="B39" s="130" t="s">
        <v>26</v>
      </c>
      <c r="C39" s="195">
        <v>25125</v>
      </c>
    </row>
    <row r="40" spans="1:4" x14ac:dyDescent="0.2">
      <c r="C40" s="196">
        <v>7520815</v>
      </c>
      <c r="D40" s="197">
        <v>98510737.930000007</v>
      </c>
    </row>
    <row r="41" spans="1:4" x14ac:dyDescent="0.2">
      <c r="A41" s="26" t="s">
        <v>77</v>
      </c>
      <c r="C41" s="194"/>
    </row>
    <row r="42" spans="1:4" x14ac:dyDescent="0.2">
      <c r="B42" s="130" t="s">
        <v>21</v>
      </c>
      <c r="C42" s="195">
        <v>14296</v>
      </c>
    </row>
    <row r="43" spans="1:4" x14ac:dyDescent="0.2">
      <c r="B43" s="130" t="s">
        <v>22</v>
      </c>
      <c r="C43" s="195" t="s">
        <v>91</v>
      </c>
    </row>
    <row r="44" spans="1:4" x14ac:dyDescent="0.2">
      <c r="B44" s="130" t="s">
        <v>16</v>
      </c>
      <c r="C44" s="195" t="s">
        <v>91</v>
      </c>
    </row>
    <row r="45" spans="1:4" x14ac:dyDescent="0.2">
      <c r="B45" s="130" t="s">
        <v>15</v>
      </c>
      <c r="C45" s="195">
        <v>211361</v>
      </c>
    </row>
    <row r="46" spans="1:4" x14ac:dyDescent="0.2">
      <c r="C46" s="196">
        <v>249266</v>
      </c>
      <c r="D46" s="197">
        <v>5189487.57</v>
      </c>
    </row>
    <row r="47" spans="1:4" x14ac:dyDescent="0.2">
      <c r="A47" s="26" t="s">
        <v>79</v>
      </c>
      <c r="C47" s="194"/>
    </row>
    <row r="48" spans="1:4" x14ac:dyDescent="0.2">
      <c r="B48" s="130" t="s">
        <v>35</v>
      </c>
      <c r="C48" s="195" t="s">
        <v>91</v>
      </c>
    </row>
    <row r="49" spans="1:4" x14ac:dyDescent="0.2">
      <c r="B49" s="130" t="s">
        <v>25</v>
      </c>
      <c r="C49" s="195">
        <v>2100</v>
      </c>
    </row>
    <row r="50" spans="1:4" x14ac:dyDescent="0.2">
      <c r="B50" s="130" t="s">
        <v>16</v>
      </c>
      <c r="C50" s="195">
        <v>244630</v>
      </c>
    </row>
    <row r="51" spans="1:4" x14ac:dyDescent="0.2">
      <c r="B51" s="130" t="s">
        <v>15</v>
      </c>
      <c r="C51" s="195">
        <v>347667</v>
      </c>
    </row>
    <row r="52" spans="1:4" x14ac:dyDescent="0.2">
      <c r="B52" s="130" t="s">
        <v>17</v>
      </c>
      <c r="C52" s="195" t="s">
        <v>91</v>
      </c>
    </row>
    <row r="53" spans="1:4" x14ac:dyDescent="0.2">
      <c r="B53" s="130" t="s">
        <v>18</v>
      </c>
      <c r="C53" s="195" t="s">
        <v>91</v>
      </c>
    </row>
    <row r="54" spans="1:4" x14ac:dyDescent="0.2">
      <c r="C54" s="196">
        <v>729375</v>
      </c>
      <c r="D54" s="197">
        <v>11635797.32</v>
      </c>
    </row>
    <row r="55" spans="1:4" x14ac:dyDescent="0.2">
      <c r="A55" s="26" t="s">
        <v>92</v>
      </c>
      <c r="C55" s="194"/>
    </row>
    <row r="56" spans="1:4" x14ac:dyDescent="0.2">
      <c r="B56" s="130" t="s">
        <v>24</v>
      </c>
      <c r="C56" s="195" t="s">
        <v>91</v>
      </c>
    </row>
    <row r="57" spans="1:4" x14ac:dyDescent="0.2">
      <c r="B57" s="130" t="s">
        <v>25</v>
      </c>
      <c r="C57" s="195" t="s">
        <v>91</v>
      </c>
    </row>
    <row r="58" spans="1:4" x14ac:dyDescent="0.2">
      <c r="B58" s="130" t="s">
        <v>16</v>
      </c>
      <c r="C58" s="195">
        <v>309492</v>
      </c>
    </row>
    <row r="59" spans="1:4" x14ac:dyDescent="0.2">
      <c r="B59" s="130" t="s">
        <v>15</v>
      </c>
      <c r="C59" s="195">
        <v>532496</v>
      </c>
    </row>
    <row r="60" spans="1:4" x14ac:dyDescent="0.2">
      <c r="B60" s="130" t="s">
        <v>17</v>
      </c>
      <c r="C60" s="195">
        <v>316970</v>
      </c>
    </row>
    <row r="61" spans="1:4" x14ac:dyDescent="0.2">
      <c r="B61" s="130" t="s">
        <v>18</v>
      </c>
      <c r="C61" s="195">
        <v>33496</v>
      </c>
    </row>
    <row r="62" spans="1:4" x14ac:dyDescent="0.2">
      <c r="C62" s="196">
        <v>1250521</v>
      </c>
      <c r="D62" s="197">
        <v>14846215.58</v>
      </c>
    </row>
    <row r="63" spans="1:4" x14ac:dyDescent="0.2">
      <c r="A63" s="26" t="s">
        <v>82</v>
      </c>
      <c r="C63" s="194"/>
    </row>
    <row r="64" spans="1:4" x14ac:dyDescent="0.2">
      <c r="B64" s="130" t="s">
        <v>19</v>
      </c>
      <c r="C64" s="194" t="s">
        <v>91</v>
      </c>
    </row>
    <row r="65" spans="1:4" x14ac:dyDescent="0.2">
      <c r="B65" s="130" t="s">
        <v>21</v>
      </c>
      <c r="C65" s="194" t="s">
        <v>91</v>
      </c>
    </row>
    <row r="66" spans="1:4" x14ac:dyDescent="0.2">
      <c r="B66" s="130" t="s">
        <v>29</v>
      </c>
      <c r="C66" s="194" t="s">
        <v>91</v>
      </c>
    </row>
    <row r="67" spans="1:4" x14ac:dyDescent="0.2">
      <c r="B67" s="130" t="s">
        <v>22</v>
      </c>
      <c r="C67" s="195" t="s">
        <v>91</v>
      </c>
    </row>
    <row r="68" spans="1:4" x14ac:dyDescent="0.2">
      <c r="B68" s="130" t="s">
        <v>16</v>
      </c>
      <c r="C68" s="195" t="s">
        <v>91</v>
      </c>
    </row>
    <row r="69" spans="1:4" x14ac:dyDescent="0.2">
      <c r="B69" s="130" t="s">
        <v>15</v>
      </c>
      <c r="C69" s="195">
        <v>69874</v>
      </c>
    </row>
    <row r="70" spans="1:4" x14ac:dyDescent="0.2">
      <c r="B70" s="130" t="s">
        <v>18</v>
      </c>
      <c r="C70" s="195" t="s">
        <v>91</v>
      </c>
    </row>
    <row r="71" spans="1:4" x14ac:dyDescent="0.2">
      <c r="C71" s="196">
        <v>149008</v>
      </c>
      <c r="D71" s="197">
        <v>2421315.58</v>
      </c>
    </row>
    <row r="72" spans="1:4" x14ac:dyDescent="0.2">
      <c r="A72" s="26" t="s">
        <v>81</v>
      </c>
      <c r="C72" s="194"/>
    </row>
    <row r="73" spans="1:4" x14ac:dyDescent="0.2">
      <c r="B73" s="130" t="s">
        <v>19</v>
      </c>
      <c r="C73" s="195" t="s">
        <v>91</v>
      </c>
    </row>
    <row r="74" spans="1:4" x14ac:dyDescent="0.2">
      <c r="B74" s="130" t="s">
        <v>29</v>
      </c>
      <c r="C74" s="195" t="s">
        <v>91</v>
      </c>
    </row>
    <row r="75" spans="1:4" x14ac:dyDescent="0.2">
      <c r="B75" s="130" t="s">
        <v>22</v>
      </c>
      <c r="C75" s="195">
        <v>13496</v>
      </c>
    </row>
    <row r="76" spans="1:4" x14ac:dyDescent="0.2">
      <c r="B76" s="130" t="s">
        <v>16</v>
      </c>
      <c r="C76" s="195">
        <v>97486</v>
      </c>
    </row>
    <row r="77" spans="1:4" x14ac:dyDescent="0.2">
      <c r="B77" s="130" t="s">
        <v>15</v>
      </c>
      <c r="C77" s="195">
        <v>572089</v>
      </c>
    </row>
    <row r="78" spans="1:4" x14ac:dyDescent="0.2">
      <c r="B78" s="130" t="s">
        <v>17</v>
      </c>
      <c r="C78" s="195">
        <v>42764</v>
      </c>
    </row>
    <row r="79" spans="1:4" x14ac:dyDescent="0.2">
      <c r="B79" s="130" t="s">
        <v>18</v>
      </c>
      <c r="C79" s="195">
        <v>62784</v>
      </c>
    </row>
    <row r="80" spans="1:4" x14ac:dyDescent="0.2">
      <c r="C80" s="196">
        <v>838748</v>
      </c>
      <c r="D80" s="197">
        <v>12712744.279999999</v>
      </c>
    </row>
    <row r="81" spans="1:4" x14ac:dyDescent="0.2">
      <c r="A81" s="26" t="s">
        <v>73</v>
      </c>
      <c r="C81" s="194"/>
    </row>
    <row r="82" spans="1:4" x14ac:dyDescent="0.2">
      <c r="B82" s="130" t="s">
        <v>31</v>
      </c>
      <c r="C82" s="195" t="s">
        <v>91</v>
      </c>
    </row>
    <row r="83" spans="1:4" x14ac:dyDescent="0.2">
      <c r="B83" s="130" t="s">
        <v>24</v>
      </c>
      <c r="C83" s="195" t="s">
        <v>91</v>
      </c>
    </row>
    <row r="84" spans="1:4" x14ac:dyDescent="0.2">
      <c r="B84" s="130" t="s">
        <v>20</v>
      </c>
      <c r="C84" s="195" t="s">
        <v>91</v>
      </c>
    </row>
    <row r="85" spans="1:4" x14ac:dyDescent="0.2">
      <c r="B85" s="130" t="s">
        <v>19</v>
      </c>
      <c r="C85" s="195">
        <v>104887</v>
      </c>
    </row>
    <row r="86" spans="1:4" x14ac:dyDescent="0.2">
      <c r="B86" s="130" t="s">
        <v>21</v>
      </c>
      <c r="C86" s="195">
        <v>881558</v>
      </c>
    </row>
    <row r="87" spans="1:4" x14ac:dyDescent="0.2">
      <c r="B87" s="130" t="s">
        <v>25</v>
      </c>
      <c r="C87" s="195">
        <v>152857</v>
      </c>
    </row>
    <row r="88" spans="1:4" x14ac:dyDescent="0.2">
      <c r="B88" s="130" t="s">
        <v>22</v>
      </c>
      <c r="C88" s="195" t="s">
        <v>91</v>
      </c>
    </row>
    <row r="89" spans="1:4" x14ac:dyDescent="0.2">
      <c r="B89" s="130" t="s">
        <v>16</v>
      </c>
      <c r="C89" s="195">
        <v>252700</v>
      </c>
    </row>
    <row r="90" spans="1:4" x14ac:dyDescent="0.2">
      <c r="B90" s="130" t="s">
        <v>15</v>
      </c>
      <c r="C90" s="195">
        <v>461978</v>
      </c>
    </row>
    <row r="91" spans="1:4" x14ac:dyDescent="0.2">
      <c r="B91" s="130" t="s">
        <v>17</v>
      </c>
      <c r="C91" s="195">
        <v>8783</v>
      </c>
    </row>
    <row r="92" spans="1:4" x14ac:dyDescent="0.2">
      <c r="B92" s="130" t="s">
        <v>18</v>
      </c>
      <c r="C92" s="195" t="s">
        <v>91</v>
      </c>
    </row>
    <row r="93" spans="1:4" x14ac:dyDescent="0.2">
      <c r="C93" s="196">
        <v>2421727</v>
      </c>
      <c r="D93" s="197">
        <v>24088870.140000001</v>
      </c>
    </row>
    <row r="94" spans="1:4" x14ac:dyDescent="0.2">
      <c r="A94" s="26" t="s">
        <v>67</v>
      </c>
      <c r="C94" s="194"/>
    </row>
    <row r="95" spans="1:4" x14ac:dyDescent="0.2">
      <c r="B95" s="130" t="s">
        <v>75</v>
      </c>
      <c r="C95" s="195">
        <v>7610</v>
      </c>
    </row>
    <row r="96" spans="1:4" x14ac:dyDescent="0.2">
      <c r="B96" s="130" t="s">
        <v>37</v>
      </c>
      <c r="C96" s="195" t="s">
        <v>91</v>
      </c>
    </row>
    <row r="97" spans="1:4" x14ac:dyDescent="0.2">
      <c r="B97" s="130" t="s">
        <v>19</v>
      </c>
      <c r="C97" s="195" t="s">
        <v>91</v>
      </c>
    </row>
    <row r="98" spans="1:4" x14ac:dyDescent="0.2">
      <c r="B98" s="130" t="s">
        <v>22</v>
      </c>
      <c r="C98" s="194" t="s">
        <v>91</v>
      </c>
    </row>
    <row r="99" spans="1:4" x14ac:dyDescent="0.2">
      <c r="B99" s="130" t="s">
        <v>16</v>
      </c>
      <c r="C99" s="195">
        <v>185594</v>
      </c>
    </row>
    <row r="100" spans="1:4" x14ac:dyDescent="0.2">
      <c r="B100" s="130" t="s">
        <v>15</v>
      </c>
      <c r="C100" s="195">
        <v>933611</v>
      </c>
    </row>
    <row r="101" spans="1:4" x14ac:dyDescent="0.2">
      <c r="B101" s="130" t="s">
        <v>17</v>
      </c>
      <c r="C101" s="195">
        <v>82018</v>
      </c>
    </row>
    <row r="102" spans="1:4" x14ac:dyDescent="0.2">
      <c r="B102" s="130" t="s">
        <v>18</v>
      </c>
      <c r="C102" s="195">
        <v>151861</v>
      </c>
    </row>
    <row r="103" spans="1:4" x14ac:dyDescent="0.2">
      <c r="C103" s="196">
        <v>1463782</v>
      </c>
      <c r="D103" s="197">
        <v>26402090.100000001</v>
      </c>
    </row>
    <row r="104" spans="1:4" x14ac:dyDescent="0.2">
      <c r="A104" s="26" t="s">
        <v>68</v>
      </c>
      <c r="C104" s="194"/>
    </row>
    <row r="105" spans="1:4" x14ac:dyDescent="0.2">
      <c r="B105" s="130" t="s">
        <v>24</v>
      </c>
      <c r="C105" s="195" t="s">
        <v>91</v>
      </c>
    </row>
    <row r="106" spans="1:4" x14ac:dyDescent="0.2">
      <c r="B106" s="130" t="s">
        <v>19</v>
      </c>
      <c r="C106" s="195">
        <v>111328</v>
      </c>
    </row>
    <row r="107" spans="1:4" x14ac:dyDescent="0.2">
      <c r="B107" s="130" t="s">
        <v>25</v>
      </c>
      <c r="C107" s="195" t="s">
        <v>91</v>
      </c>
    </row>
    <row r="108" spans="1:4" x14ac:dyDescent="0.2">
      <c r="B108" s="130" t="s">
        <v>22</v>
      </c>
      <c r="C108" s="195">
        <v>23172</v>
      </c>
    </row>
    <row r="109" spans="1:4" x14ac:dyDescent="0.2">
      <c r="B109" s="130" t="s">
        <v>16</v>
      </c>
      <c r="C109" s="195">
        <v>106442</v>
      </c>
    </row>
    <row r="110" spans="1:4" x14ac:dyDescent="0.2">
      <c r="B110" s="130" t="s">
        <v>15</v>
      </c>
      <c r="C110" s="195">
        <v>156744</v>
      </c>
    </row>
    <row r="111" spans="1:4" x14ac:dyDescent="0.2">
      <c r="B111" s="130" t="s">
        <v>17</v>
      </c>
      <c r="C111" s="195">
        <v>11948</v>
      </c>
    </row>
    <row r="112" spans="1:4" x14ac:dyDescent="0.2">
      <c r="B112" s="130" t="s">
        <v>18</v>
      </c>
      <c r="C112" s="195" t="s">
        <v>91</v>
      </c>
    </row>
    <row r="113" spans="1:4" x14ac:dyDescent="0.2">
      <c r="C113" s="196">
        <v>458236</v>
      </c>
      <c r="D113" s="197">
        <v>8345496.0199999996</v>
      </c>
    </row>
    <row r="114" spans="1:4" x14ac:dyDescent="0.2">
      <c r="A114" s="26" t="s">
        <v>78</v>
      </c>
      <c r="C114" s="194"/>
    </row>
    <row r="115" spans="1:4" x14ac:dyDescent="0.2">
      <c r="B115" s="130" t="s">
        <v>75</v>
      </c>
      <c r="C115" s="194" t="s">
        <v>91</v>
      </c>
    </row>
    <row r="116" spans="1:4" x14ac:dyDescent="0.2">
      <c r="B116" s="130" t="s">
        <v>24</v>
      </c>
      <c r="C116" s="194" t="s">
        <v>91</v>
      </c>
    </row>
    <row r="117" spans="1:4" x14ac:dyDescent="0.2">
      <c r="B117" s="130" t="s">
        <v>25</v>
      </c>
      <c r="C117" s="195">
        <v>5809</v>
      </c>
    </row>
    <row r="118" spans="1:4" x14ac:dyDescent="0.2">
      <c r="B118" s="130" t="s">
        <v>22</v>
      </c>
      <c r="C118" s="195">
        <v>12799</v>
      </c>
    </row>
    <row r="119" spans="1:4" x14ac:dyDescent="0.2">
      <c r="B119" s="130" t="s">
        <v>16</v>
      </c>
      <c r="C119" s="195">
        <v>95871</v>
      </c>
    </row>
    <row r="120" spans="1:4" x14ac:dyDescent="0.2">
      <c r="B120" s="130" t="s">
        <v>15</v>
      </c>
      <c r="C120" s="195">
        <v>239722</v>
      </c>
    </row>
    <row r="121" spans="1:4" x14ac:dyDescent="0.2">
      <c r="B121" s="130" t="s">
        <v>17</v>
      </c>
      <c r="C121" s="195">
        <v>12056</v>
      </c>
    </row>
    <row r="122" spans="1:4" x14ac:dyDescent="0.2">
      <c r="C122" s="196">
        <v>367565</v>
      </c>
      <c r="D122" s="197">
        <v>4932138.42</v>
      </c>
    </row>
    <row r="123" spans="1:4" x14ac:dyDescent="0.2">
      <c r="A123" s="26" t="s">
        <v>63</v>
      </c>
      <c r="C123" s="194"/>
    </row>
    <row r="124" spans="1:4" x14ac:dyDescent="0.2">
      <c r="B124" s="130" t="s">
        <v>75</v>
      </c>
      <c r="C124" s="195" t="s">
        <v>91</v>
      </c>
    </row>
    <row r="125" spans="1:4" x14ac:dyDescent="0.2">
      <c r="B125" s="130" t="s">
        <v>24</v>
      </c>
      <c r="C125" s="195">
        <v>1398</v>
      </c>
    </row>
    <row r="126" spans="1:4" x14ac:dyDescent="0.2">
      <c r="B126" s="130" t="s">
        <v>19</v>
      </c>
      <c r="C126" s="195">
        <v>95489</v>
      </c>
    </row>
    <row r="127" spans="1:4" x14ac:dyDescent="0.2">
      <c r="B127" s="130" t="s">
        <v>21</v>
      </c>
      <c r="C127" s="195" t="s">
        <v>91</v>
      </c>
    </row>
    <row r="128" spans="1:4" x14ac:dyDescent="0.2">
      <c r="B128" s="130" t="s">
        <v>25</v>
      </c>
      <c r="C128" s="195">
        <v>39006</v>
      </c>
    </row>
    <row r="129" spans="1:4" x14ac:dyDescent="0.2">
      <c r="B129" s="130" t="s">
        <v>23</v>
      </c>
      <c r="C129" s="194" t="s">
        <v>91</v>
      </c>
    </row>
    <row r="130" spans="1:4" x14ac:dyDescent="0.2">
      <c r="B130" s="130" t="s">
        <v>22</v>
      </c>
      <c r="C130" s="195" t="s">
        <v>91</v>
      </c>
    </row>
    <row r="131" spans="1:4" x14ac:dyDescent="0.2">
      <c r="B131" s="130" t="s">
        <v>16</v>
      </c>
      <c r="C131" s="195">
        <v>943893</v>
      </c>
    </row>
    <row r="132" spans="1:4" x14ac:dyDescent="0.2">
      <c r="B132" s="130" t="s">
        <v>15</v>
      </c>
      <c r="C132" s="195">
        <v>3157099</v>
      </c>
    </row>
    <row r="133" spans="1:4" x14ac:dyDescent="0.2">
      <c r="B133" s="130" t="s">
        <v>17</v>
      </c>
      <c r="C133" s="195">
        <v>239659</v>
      </c>
    </row>
    <row r="134" spans="1:4" x14ac:dyDescent="0.2">
      <c r="B134" s="130" t="s">
        <v>18</v>
      </c>
      <c r="C134" s="195">
        <v>345484</v>
      </c>
    </row>
    <row r="135" spans="1:4" x14ac:dyDescent="0.2">
      <c r="C135" s="196">
        <v>4962336</v>
      </c>
      <c r="D135" s="197">
        <v>76915172.650000006</v>
      </c>
    </row>
    <row r="136" spans="1:4" x14ac:dyDescent="0.2">
      <c r="A136" s="26" t="s">
        <v>80</v>
      </c>
      <c r="C136" s="194"/>
    </row>
    <row r="137" spans="1:4" x14ac:dyDescent="0.2">
      <c r="B137" s="130" t="s">
        <v>16</v>
      </c>
      <c r="C137" s="195">
        <v>431224</v>
      </c>
    </row>
    <row r="138" spans="1:4" x14ac:dyDescent="0.2">
      <c r="B138" s="130" t="s">
        <v>15</v>
      </c>
      <c r="C138" s="195">
        <v>1104094</v>
      </c>
    </row>
    <row r="139" spans="1:4" x14ac:dyDescent="0.2">
      <c r="B139" s="130" t="s">
        <v>17</v>
      </c>
      <c r="C139" s="195">
        <v>483667</v>
      </c>
    </row>
    <row r="140" spans="1:4" x14ac:dyDescent="0.2">
      <c r="B140" s="130" t="s">
        <v>18</v>
      </c>
      <c r="C140" s="195">
        <v>247284</v>
      </c>
    </row>
    <row r="141" spans="1:4" x14ac:dyDescent="0.2">
      <c r="C141" s="196">
        <v>2266269</v>
      </c>
      <c r="D141" s="197">
        <v>38781417</v>
      </c>
    </row>
    <row r="142" spans="1:4" x14ac:dyDescent="0.2">
      <c r="A142" s="26" t="s">
        <v>65</v>
      </c>
      <c r="C142" s="194"/>
    </row>
    <row r="143" spans="1:4" x14ac:dyDescent="0.2">
      <c r="B143" s="130" t="s">
        <v>20</v>
      </c>
      <c r="C143" s="195" t="s">
        <v>91</v>
      </c>
    </row>
    <row r="144" spans="1:4" x14ac:dyDescent="0.2">
      <c r="B144" s="130" t="s">
        <v>19</v>
      </c>
      <c r="C144" s="195" t="s">
        <v>91</v>
      </c>
    </row>
    <row r="145" spans="2:4" x14ac:dyDescent="0.2">
      <c r="B145" s="130" t="s">
        <v>22</v>
      </c>
      <c r="C145" s="195">
        <v>33566</v>
      </c>
    </row>
    <row r="146" spans="2:4" x14ac:dyDescent="0.2">
      <c r="B146" s="130" t="s">
        <v>15</v>
      </c>
      <c r="C146" s="195">
        <v>74823</v>
      </c>
    </row>
    <row r="147" spans="2:4" x14ac:dyDescent="0.2">
      <c r="C147" s="196">
        <v>312117</v>
      </c>
      <c r="D147" s="197">
        <v>2492169.4300000002</v>
      </c>
    </row>
    <row r="149" spans="2:4" x14ac:dyDescent="0.2">
      <c r="C149" s="198">
        <v>31184190</v>
      </c>
      <c r="D149" s="197">
        <v>458399065.13999999</v>
      </c>
    </row>
  </sheetData>
  <mergeCells count="1">
    <mergeCell ref="A5:D5"/>
  </mergeCells>
  <hyperlinks>
    <hyperlink ref="A1" location="Index!A1" display="Index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74257-0CF9-47C9-881F-49EDD0415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76603-1EEA-4BBB-B003-7C876B2A2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FD7459-0F65-465B-9E61-044E53683E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INDEX</vt:lpstr>
      <vt:lpstr>National Summary</vt:lpstr>
      <vt:lpstr>Metallic Minerals 2016</vt:lpstr>
      <vt:lpstr>Coal</vt:lpstr>
      <vt:lpstr>2016 By Commodity</vt:lpstr>
      <vt:lpstr>2016 By Region</vt:lpstr>
      <vt:lpstr>'Metallic Minerals 2016'!Print_Area</vt:lpstr>
    </vt:vector>
  </TitlesOfParts>
  <Company>The Ministry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harte</dc:creator>
  <cp:lastModifiedBy>Naseer Shaik</cp:lastModifiedBy>
  <cp:lastPrinted>2013-08-20T22:51:55Z</cp:lastPrinted>
  <dcterms:created xsi:type="dcterms:W3CDTF">2009-07-01T23:00:14Z</dcterms:created>
  <dcterms:modified xsi:type="dcterms:W3CDTF">2017-09-26T23:23:37Z</dcterms:modified>
</cp:coreProperties>
</file>